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90" windowWidth="11520" windowHeight="5265" tabRatio="850" firstSheet="14" activeTab="14"/>
  </bookViews>
  <sheets>
    <sheet name="Contexto externo" sheetId="4" state="hidden" r:id="rId1"/>
    <sheet name="Contexto interno" sheetId="5" state="hidden" r:id="rId2"/>
    <sheet name="Contexto externo CONSOLIDAD " sheetId="6" state="hidden" r:id="rId3"/>
    <sheet name="Factores Criticos externo " sheetId="20" state="hidden" r:id="rId4"/>
    <sheet name="Contexto interno cONSOLIDADO)" sheetId="7" state="hidden" r:id="rId5"/>
    <sheet name="Factores criticos interno" sheetId="17" state="hidden" r:id="rId6"/>
    <sheet name="MATRIZ INTERNA EXTERNA" sheetId="10" state="hidden" r:id="rId7"/>
    <sheet name="GRAN ESTRATEGIA" sheetId="3" state="hidden" r:id="rId8"/>
    <sheet name="MATRIZ DOFA" sheetId="11" state="hidden" r:id="rId9"/>
    <sheet name="PROYECTOS" sheetId="12" state="hidden" r:id="rId10"/>
    <sheet name="BSC" sheetId="19" state="hidden" r:id="rId11"/>
    <sheet name="PLAN DE ACCION GTH 2015" sheetId="16" state="hidden" r:id="rId12"/>
    <sheet name="PLAN DE ACCION INFRA TEC 2015" sheetId="24" state="hidden" r:id="rId13"/>
    <sheet name="PLAN DE ACCION SIGC" sheetId="25" state="hidden" r:id="rId14"/>
    <sheet name="PLAN DE ACCION SIAU" sheetId="26" r:id="rId15"/>
    <sheet name="PLAN DE ACCION DLLO EMPRESARIAL" sheetId="27" state="hidden" r:id="rId16"/>
    <sheet name="Hoja1" sheetId="28" r:id="rId17"/>
  </sheets>
  <definedNames>
    <definedName name="_GoBack" localSheetId="9">PROYECTOS!#REF!</definedName>
    <definedName name="_xlnm.Print_Area" localSheetId="2">'Contexto externo CONSOLIDAD '!$A$1:$H$68</definedName>
    <definedName name="_xlnm.Print_Area" localSheetId="1">'Contexto interno'!$A$1:$C$87</definedName>
    <definedName name="_xlnm.Print_Area" localSheetId="4">'Contexto interno cONSOLIDADO)'!$A$1:$H$108</definedName>
    <definedName name="_xlnm.Print_Area" localSheetId="3">'Factores Criticos externo '!$A$1:$H$65</definedName>
    <definedName name="_xlnm.Print_Area" localSheetId="5">'Factores criticos interno'!$A$1:$H$104</definedName>
    <definedName name="_xlnm.Print_Area" localSheetId="8">'MATRIZ DOFA'!$A$1:$C$46</definedName>
    <definedName name="_xlnm.Print_Area" localSheetId="6">'MATRIZ INTERNA EXTERNA'!$A$1:$O$14</definedName>
  </definedNames>
  <calcPr calcId="124519"/>
  <fileRecoveryPr repairLoad="1"/>
</workbook>
</file>

<file path=xl/calcChain.xml><?xml version="1.0" encoding="utf-8"?>
<calcChain xmlns="http://schemas.openxmlformats.org/spreadsheetml/2006/main">
  <c r="K9" i="24"/>
  <c r="F122" i="17" l="1"/>
  <c r="G120"/>
  <c r="E120"/>
  <c r="H120" s="1"/>
  <c r="H117"/>
  <c r="C117"/>
  <c r="G117" s="1"/>
  <c r="G112"/>
  <c r="E112"/>
  <c r="H112" s="1"/>
  <c r="E100"/>
  <c r="H100" s="1"/>
  <c r="G100"/>
  <c r="H84"/>
  <c r="C84"/>
  <c r="G84" s="1"/>
  <c r="E66"/>
  <c r="H66" s="1"/>
  <c r="C66"/>
  <c r="G66" s="1"/>
  <c r="E50"/>
  <c r="H50" s="1"/>
  <c r="C50"/>
  <c r="G50" s="1"/>
  <c r="E42"/>
  <c r="H42" s="1"/>
  <c r="G42"/>
  <c r="E17"/>
  <c r="H17" s="1"/>
  <c r="G17"/>
  <c r="G11"/>
  <c r="E11"/>
  <c r="H11" s="1"/>
  <c r="E3"/>
  <c r="H3" s="1"/>
  <c r="G3"/>
  <c r="G122" s="1"/>
  <c r="H122" l="1"/>
  <c r="G123" s="1"/>
  <c r="F68" i="20"/>
  <c r="E58"/>
  <c r="H58" s="1"/>
  <c r="C58"/>
  <c r="G58" s="1"/>
  <c r="E55"/>
  <c r="H55" s="1"/>
  <c r="C55"/>
  <c r="E51"/>
  <c r="C51"/>
  <c r="H45"/>
  <c r="G45"/>
  <c r="E45"/>
  <c r="C45"/>
  <c r="E32"/>
  <c r="H32" s="1"/>
  <c r="C32"/>
  <c r="E25"/>
  <c r="H25" s="1"/>
  <c r="C25"/>
  <c r="G25" s="1"/>
  <c r="E17"/>
  <c r="H17" s="1"/>
  <c r="C17"/>
  <c r="E13"/>
  <c r="H13" s="1"/>
  <c r="C13"/>
  <c r="E9"/>
  <c r="C9"/>
  <c r="H4"/>
  <c r="E4"/>
  <c r="C4"/>
  <c r="G68" l="1"/>
  <c r="H68"/>
  <c r="C117" i="7"/>
  <c r="E112"/>
  <c r="E100"/>
  <c r="E84"/>
  <c r="C84"/>
  <c r="G84" s="1"/>
  <c r="H84"/>
  <c r="E66"/>
  <c r="C66"/>
  <c r="E50"/>
  <c r="C42"/>
  <c r="C100"/>
  <c r="G120"/>
  <c r="F68" i="6"/>
  <c r="E9"/>
  <c r="C9"/>
  <c r="E11" i="26"/>
  <c r="E18" i="25"/>
  <c r="G69" i="20" l="1"/>
  <c r="AB32" i="27"/>
  <c r="AA32"/>
  <c r="Z32"/>
  <c r="Y32"/>
  <c r="AB31"/>
  <c r="AA31"/>
  <c r="Z31"/>
  <c r="Y31"/>
  <c r="AB30"/>
  <c r="AA30"/>
  <c r="Z30"/>
  <c r="Y30"/>
  <c r="AB29"/>
  <c r="AA29"/>
  <c r="Z29"/>
  <c r="Y29"/>
  <c r="E20"/>
  <c r="K17"/>
  <c r="K5"/>
  <c r="AB24" i="26"/>
  <c r="AA24"/>
  <c r="Z24"/>
  <c r="Y24"/>
  <c r="AB23"/>
  <c r="AA23"/>
  <c r="Z23"/>
  <c r="Y23"/>
  <c r="AB22"/>
  <c r="AA22"/>
  <c r="Z22"/>
  <c r="Y22"/>
  <c r="AB21"/>
  <c r="AA21"/>
  <c r="Z21"/>
  <c r="Y21"/>
  <c r="K7"/>
  <c r="K6"/>
  <c r="K5"/>
  <c r="K4"/>
  <c r="K6" i="24"/>
  <c r="AB31" i="25"/>
  <c r="AA31"/>
  <c r="Z31"/>
  <c r="Y31"/>
  <c r="AB30"/>
  <c r="AA30"/>
  <c r="Z30"/>
  <c r="Y30"/>
  <c r="AB29"/>
  <c r="AA29"/>
  <c r="Z29"/>
  <c r="Y29"/>
  <c r="AB28"/>
  <c r="AA28"/>
  <c r="Z28"/>
  <c r="Y28"/>
  <c r="K16"/>
  <c r="K7"/>
  <c r="K6"/>
  <c r="K5"/>
  <c r="K4"/>
  <c r="K3"/>
  <c r="Y35" i="27" l="1"/>
  <c r="Y37"/>
  <c r="Z34"/>
  <c r="Z35"/>
  <c r="Z36"/>
  <c r="Z37"/>
  <c r="Y34"/>
  <c r="Y36"/>
  <c r="AA34"/>
  <c r="AA35"/>
  <c r="AA36"/>
  <c r="AA37"/>
  <c r="AB34"/>
  <c r="AB35"/>
  <c r="AB36"/>
  <c r="AB37"/>
  <c r="Y26" i="26"/>
  <c r="Y27"/>
  <c r="Y28"/>
  <c r="Y29"/>
  <c r="Z26"/>
  <c r="Z27"/>
  <c r="Z28"/>
  <c r="Z29"/>
  <c r="AA26"/>
  <c r="AA27"/>
  <c r="AA28"/>
  <c r="AA29"/>
  <c r="AB26"/>
  <c r="AB27"/>
  <c r="AB28"/>
  <c r="AB29"/>
  <c r="Y33" i="25"/>
  <c r="Y35"/>
  <c r="Z33"/>
  <c r="Z34"/>
  <c r="Z35"/>
  <c r="Z36"/>
  <c r="Y34"/>
  <c r="Y36"/>
  <c r="AA33"/>
  <c r="AA34"/>
  <c r="AA35"/>
  <c r="AA36"/>
  <c r="AB33"/>
  <c r="AB34"/>
  <c r="AB35"/>
  <c r="AB36"/>
  <c r="AB28" i="24" l="1"/>
  <c r="AA28"/>
  <c r="Z28"/>
  <c r="Y28"/>
  <c r="AB27"/>
  <c r="AA27"/>
  <c r="Z27"/>
  <c r="Y27"/>
  <c r="AB26"/>
  <c r="AA26"/>
  <c r="Z26"/>
  <c r="Y26"/>
  <c r="AB25"/>
  <c r="AA25"/>
  <c r="Z25"/>
  <c r="Y25"/>
  <c r="K8"/>
  <c r="K7"/>
  <c r="K5"/>
  <c r="K4"/>
  <c r="K3"/>
  <c r="E3" i="12"/>
  <c r="AB31" i="24" l="1"/>
  <c r="Y32"/>
  <c r="AB30"/>
  <c r="AB33"/>
  <c r="Y30"/>
  <c r="Y33"/>
  <c r="Z30"/>
  <c r="Z31"/>
  <c r="Z32"/>
  <c r="Z33"/>
  <c r="AB32"/>
  <c r="Y31"/>
  <c r="AA30"/>
  <c r="AA31"/>
  <c r="AA32"/>
  <c r="AA33"/>
  <c r="E7" i="12" l="1"/>
  <c r="E5"/>
  <c r="E4"/>
  <c r="K3" i="16" l="1"/>
  <c r="AB25"/>
  <c r="AA25"/>
  <c r="Z25"/>
  <c r="Y25"/>
  <c r="AB24"/>
  <c r="AA24"/>
  <c r="Z24"/>
  <c r="Y24"/>
  <c r="AB23"/>
  <c r="AA23"/>
  <c r="Z23"/>
  <c r="Y23"/>
  <c r="AB22"/>
  <c r="AA22"/>
  <c r="Z22"/>
  <c r="Y22"/>
  <c r="E12"/>
  <c r="K10"/>
  <c r="K9"/>
  <c r="K8"/>
  <c r="K6"/>
  <c r="K5"/>
  <c r="K4"/>
  <c r="E120" i="7"/>
  <c r="H120" s="1"/>
  <c r="H117"/>
  <c r="C50"/>
  <c r="G50" s="1"/>
  <c r="E42"/>
  <c r="H42" s="1"/>
  <c r="G42"/>
  <c r="E17"/>
  <c r="H17" s="1"/>
  <c r="C17"/>
  <c r="G17" s="1"/>
  <c r="E11"/>
  <c r="H11" s="1"/>
  <c r="G11"/>
  <c r="E3"/>
  <c r="H3" s="1"/>
  <c r="C3"/>
  <c r="G3" s="1"/>
  <c r="E58" i="6"/>
  <c r="H58" s="1"/>
  <c r="C58"/>
  <c r="G58" s="1"/>
  <c r="E55"/>
  <c r="H55" s="1"/>
  <c r="C55"/>
  <c r="G55" s="1"/>
  <c r="E51"/>
  <c r="H51" s="1"/>
  <c r="C51"/>
  <c r="G51" s="1"/>
  <c r="E45"/>
  <c r="H45" s="1"/>
  <c r="C45"/>
  <c r="G45" s="1"/>
  <c r="E32"/>
  <c r="H32" s="1"/>
  <c r="C32"/>
  <c r="G32" s="1"/>
  <c r="E25"/>
  <c r="H25" s="1"/>
  <c r="C25"/>
  <c r="G25" s="1"/>
  <c r="E17"/>
  <c r="H17" s="1"/>
  <c r="C17"/>
  <c r="G17" s="1"/>
  <c r="C13"/>
  <c r="E4"/>
  <c r="H4" s="1"/>
  <c r="C4"/>
  <c r="G4" s="1"/>
  <c r="Y29" i="16" l="1"/>
  <c r="Y27"/>
  <c r="Y28"/>
  <c r="Y30"/>
  <c r="Z27"/>
  <c r="Z28"/>
  <c r="Z29"/>
  <c r="Z30"/>
  <c r="AA27"/>
  <c r="AA28"/>
  <c r="AA29"/>
  <c r="AA30"/>
  <c r="AB27"/>
  <c r="AB28"/>
  <c r="AB29"/>
  <c r="AB30"/>
  <c r="E13" i="6"/>
  <c r="H13" s="1"/>
  <c r="G68"/>
  <c r="H68" l="1"/>
  <c r="G69" s="1"/>
  <c r="F122" i="7"/>
  <c r="H100"/>
  <c r="G100"/>
  <c r="H112"/>
  <c r="G112"/>
  <c r="H50"/>
  <c r="G66"/>
  <c r="H66"/>
  <c r="H122" s="1"/>
  <c r="G117"/>
  <c r="G122" l="1"/>
  <c r="G123" s="1"/>
  <c r="E65" i="20"/>
  <c r="E65" i="6"/>
  <c r="C65" i="20"/>
  <c r="C65" i="6"/>
</calcChain>
</file>

<file path=xl/sharedStrings.xml><?xml version="1.0" encoding="utf-8"?>
<sst xmlns="http://schemas.openxmlformats.org/spreadsheetml/2006/main" count="1447" uniqueCount="596">
  <si>
    <t>Capital de trabajo</t>
  </si>
  <si>
    <t>POSICIÓN COMPETITIVA DÉBIL</t>
  </si>
  <si>
    <t>CRECIMIENTO RÁPIDO DEL SECTOR</t>
  </si>
  <si>
    <t>POSICIÓN COMPETITIVA FUERTE</t>
  </si>
  <si>
    <t>CUADRANTE II</t>
  </si>
  <si>
    <t>CUADRANTE I</t>
  </si>
  <si>
    <t>1. Desarrollo del mercado</t>
  </si>
  <si>
    <t>2. Penetración en el mercado</t>
  </si>
  <si>
    <t>3. Desarrollo del producto</t>
  </si>
  <si>
    <t>4. Integración horizontal</t>
  </si>
  <si>
    <t>5. Desinversión</t>
  </si>
  <si>
    <t>6. Liquidación</t>
  </si>
  <si>
    <t>4. Integración hacia delante</t>
  </si>
  <si>
    <t>5. Integración hacia atrás</t>
  </si>
  <si>
    <t>6. Integración horizontal</t>
  </si>
  <si>
    <t>7. Diversificación concéntrica</t>
  </si>
  <si>
    <t>1. Atrincheramiento</t>
  </si>
  <si>
    <t>2. Diversificación concéntrica</t>
  </si>
  <si>
    <t>3. Diversificación horizontal</t>
  </si>
  <si>
    <t>4. Diversificación en conglomerado</t>
  </si>
  <si>
    <t>1. Diversificación concéntrica</t>
  </si>
  <si>
    <t>2. Diversificación horizontal</t>
  </si>
  <si>
    <t>3. Diversificación en conglomerado</t>
  </si>
  <si>
    <t>4. Empresa de riesgo compartido</t>
  </si>
  <si>
    <t>CUADRANTE III</t>
  </si>
  <si>
    <t>CUADRANTE IV</t>
  </si>
  <si>
    <t>CRECIMIENTO LENTO DEL SECTOR</t>
  </si>
  <si>
    <t>MATRIZ DE LA GRAN ESTRATEGIA</t>
  </si>
  <si>
    <t>FACTOR</t>
  </si>
  <si>
    <t>CONTEXTO INTERNACIONAL</t>
  </si>
  <si>
    <t>GLOBALIZACIÓN</t>
  </si>
  <si>
    <t>OPORTUNIDAD</t>
  </si>
  <si>
    <t>AMENAZA</t>
  </si>
  <si>
    <t xml:space="preserve">Incremento de los desplazamientos, 
las migraciones, 
</t>
  </si>
  <si>
    <t xml:space="preserve">la movilización de los recursos y bienes, 
</t>
  </si>
  <si>
    <t xml:space="preserve">las interconexiones en red como formas de administración; 
</t>
  </si>
  <si>
    <t xml:space="preserve">el libre mercado, 
</t>
  </si>
  <si>
    <t xml:space="preserve">el liderazgo de la mujer, 
</t>
  </si>
  <si>
    <t xml:space="preserve">el surgimiento de la zona del pacífico, 
</t>
  </si>
  <si>
    <t>el renacimiento ideológico. En este contexto toma fuerza la democratización, escenario en el cual renacen los valores colectivos sobre los individuales</t>
  </si>
  <si>
    <t>DESARROLLO CIENTÍFICO TECNOLÓGICO</t>
  </si>
  <si>
    <t>Innovaciones científicas y tecnológicas en general</t>
  </si>
  <si>
    <t>DESARROLLO DE LA INFORMACIÓN</t>
  </si>
  <si>
    <t>Grandes redes informáticas y organizaciones virtuales</t>
  </si>
  <si>
    <t>CONTEXTO NACIONAL</t>
  </si>
  <si>
    <t>FACTORES ECONÓMICOS</t>
  </si>
  <si>
    <t xml:space="preserve">Inflación </t>
  </si>
  <si>
    <t>Dependencia de la economía en el sector salud</t>
  </si>
  <si>
    <t>Política fiscal</t>
  </si>
  <si>
    <t>Crecimiento del PIB</t>
  </si>
  <si>
    <t>Política laboral</t>
  </si>
  <si>
    <t>FACTORES POLÍTICOS</t>
  </si>
  <si>
    <t xml:space="preserve">Normatividad cambiante </t>
  </si>
  <si>
    <t>Estabilidad política regional</t>
  </si>
  <si>
    <t>Responsabilidad pública</t>
  </si>
  <si>
    <t>Incremento de la participación política</t>
  </si>
  <si>
    <t>Descoordinación entre los frentes político, económico y social</t>
  </si>
  <si>
    <t>Falta de Madurez de la clase política</t>
  </si>
  <si>
    <t>Falta de credibilidad de las instituciones del Estado</t>
  </si>
  <si>
    <t>FACTORES SOCIALES</t>
  </si>
  <si>
    <t xml:space="preserve">Crecimiento poblacional, </t>
  </si>
  <si>
    <t>Desempleo</t>
  </si>
  <si>
    <t>orden público</t>
  </si>
  <si>
    <t>Reformas del sistema de seguridad social</t>
  </si>
  <si>
    <t>Estructura socioeconómica de la región</t>
  </si>
  <si>
    <t xml:space="preserve">Capacidad de liderar proyectos de impacto social </t>
  </si>
  <si>
    <t>Crisis de valores</t>
  </si>
  <si>
    <t>medios de comunicación</t>
  </si>
  <si>
    <t>política salarial</t>
  </si>
  <si>
    <t>Desplazamiento</t>
  </si>
  <si>
    <t>FACTORES TECNOLÓGICOS</t>
  </si>
  <si>
    <t>Utilización de las telecomunicaciones</t>
  </si>
  <si>
    <t>Capacidad de productos de alto contenido tecnológico</t>
  </si>
  <si>
    <t>Automatización de procesos para optimizar el uso del tiempo</t>
  </si>
  <si>
    <t>Facilidad de acceso a la tecnología</t>
  </si>
  <si>
    <t>Comunicaciones Deficientes</t>
  </si>
  <si>
    <t xml:space="preserve">Velocidad del desarrollo </t>
  </si>
  <si>
    <t>Resistencia a cambios tecnológicos</t>
  </si>
  <si>
    <t>CONTEXTO LOCAL</t>
  </si>
  <si>
    <t>FACTORES GEOGRÁFICOS</t>
  </si>
  <si>
    <t xml:space="preserve">Características físico ambientales </t>
  </si>
  <si>
    <t>Ubicación de la empresa</t>
  </si>
  <si>
    <t>Clima</t>
  </si>
  <si>
    <t>Vías de acceso</t>
  </si>
  <si>
    <t>FACTORES DEMOGRÁFICOS</t>
  </si>
  <si>
    <t xml:space="preserve">Pirámide poblacional Antioquia </t>
  </si>
  <si>
    <t>Perfil de morbimortalidad</t>
  </si>
  <si>
    <t>Nivel educacional</t>
  </si>
  <si>
    <t>FACTORES COMPETITIVOS</t>
  </si>
  <si>
    <t>Mercado del sector salud</t>
  </si>
  <si>
    <t>Alianzas estratégica entre entidades</t>
  </si>
  <si>
    <t>Desarrollo del sector</t>
  </si>
  <si>
    <t>internacionalización de los servicios</t>
  </si>
  <si>
    <t>Extracción de personal competente</t>
  </si>
  <si>
    <t>Aparición de nuevos competidores</t>
  </si>
  <si>
    <t>OTROS</t>
  </si>
  <si>
    <t>HISTORICIDAD, CULTURA ORGANIZACIONAL</t>
  </si>
  <si>
    <t>FORTALEZA</t>
  </si>
  <si>
    <t>DEBILIDAD</t>
  </si>
  <si>
    <t>Costumbres</t>
  </si>
  <si>
    <t>Hábitos</t>
  </si>
  <si>
    <t>Tradiciones</t>
  </si>
  <si>
    <t>COMPLEJIDAD, INTERDEPENDENCIA</t>
  </si>
  <si>
    <t>Dependencia de otras entidades</t>
  </si>
  <si>
    <t>Complejidad de los servicios y actividades</t>
  </si>
  <si>
    <t>CAPACIDAD DIRECTIVA</t>
  </si>
  <si>
    <t>Imagen de la organización frente a su responsabilidad social</t>
  </si>
  <si>
    <t>Cultura de la planeación y análisis estratégico del Hospital</t>
  </si>
  <si>
    <t>Evaluación del entorno y como afecta al Hospital</t>
  </si>
  <si>
    <t>Capacidad de la Empresa para responder a los cambios del entorno</t>
  </si>
  <si>
    <t>Flexibilidad de la estructura organizacional para responder a las necesidades del entorno</t>
  </si>
  <si>
    <t>Comunicación interna</t>
  </si>
  <si>
    <t>Control Gerencial de los procesos</t>
  </si>
  <si>
    <t>Enfoque de la dirección frente a la orientación de la empresa</t>
  </si>
  <si>
    <t>Capacidad para retener buenos funcionarios</t>
  </si>
  <si>
    <t>Habilidad para responder a los cambios de la tecnología</t>
  </si>
  <si>
    <t>Habilidad de la Empresa para afrontar los cambios económicos como la inflación</t>
  </si>
  <si>
    <t>Agresividad para enfrentar la competencia</t>
  </si>
  <si>
    <t>Sistema de Control de la Empresa</t>
  </si>
  <si>
    <t>Mecanismo para la toma de decisiones</t>
  </si>
  <si>
    <t>Mecanismo para la coordinación de las actividades</t>
  </si>
  <si>
    <t>Capacidad para la evaluación de la gestión</t>
  </si>
  <si>
    <t>PRODUCCIÓN DE SERVICIOS DE SALUD (INDICADORES)</t>
  </si>
  <si>
    <t xml:space="preserve">productividad </t>
  </si>
  <si>
    <t>indicadores de los servicios y los procesos</t>
  </si>
  <si>
    <t>Cumplimiento de metas y objetivos</t>
  </si>
  <si>
    <t>CAPACIDAD TECNOLÓGICA</t>
  </si>
  <si>
    <t>Tecnología  para la realización de las actividades</t>
  </si>
  <si>
    <t>Capacidad tecnológica (recurso humano y equipos)de la empresa</t>
  </si>
  <si>
    <t>Capacidad de innovación en la prestación de los servicios</t>
  </si>
  <si>
    <t>Valor agregado de los servicios para los usuarios</t>
  </si>
  <si>
    <t>Cantidad de personal frente a la producción de servicios</t>
  </si>
  <si>
    <t>Capacidad de generar economías de escala en la producción de servicios o manejo de los recursos</t>
  </si>
  <si>
    <t>Aplicación de la tecnología informática en los procesos de la empresa</t>
  </si>
  <si>
    <t>Nivel de coordinación entre las áreas</t>
  </si>
  <si>
    <t xml:space="preserve">Flexibilidad en la generación de servicios </t>
  </si>
  <si>
    <t>Otros aspectos</t>
  </si>
  <si>
    <t>CAPACIDAD DEL TALENTO HUMANO</t>
  </si>
  <si>
    <t>Nivel académico del personal</t>
  </si>
  <si>
    <t>Experiencia del personal en sus actividades</t>
  </si>
  <si>
    <t>Estabilidad del personal en la empresa</t>
  </si>
  <si>
    <t>Nivel de rotación del personal</t>
  </si>
  <si>
    <t>Grado de ausentismo del personal</t>
  </si>
  <si>
    <t>Sentido de pertenencia del personal</t>
  </si>
  <si>
    <t>Nivel de motivación del personal</t>
  </si>
  <si>
    <t>Nivel de remuneración</t>
  </si>
  <si>
    <t>Grado de accidentalidad</t>
  </si>
  <si>
    <t>Nivel de retiro del personal</t>
  </si>
  <si>
    <t>Nivel de desempeño del personal</t>
  </si>
  <si>
    <t>CAPACIDAD COMPETITIVA</t>
  </si>
  <si>
    <t>Calidad de los servicios del hospital frente a los ofrecidos por la competencia</t>
  </si>
  <si>
    <t>lealtad y satisfacción del usuario</t>
  </si>
  <si>
    <t>Participación del Hospital en el mercado</t>
  </si>
  <si>
    <t>Tarifas y costos frente a otros competidores</t>
  </si>
  <si>
    <t>Uso de la experiencia del Hospital en la prestación de los servicios de salud</t>
  </si>
  <si>
    <t>Capacidad de afrontar las barreras para acceder a mayor participación en el mercado</t>
  </si>
  <si>
    <t>Capacidad de la Empresa para enfrentar el crecimiento del mercado</t>
  </si>
  <si>
    <t>Relación con los proveedores y capacidad para suministrar los insumos necesarios</t>
  </si>
  <si>
    <t>Relación con los usuarios, enfoque al cliente</t>
  </si>
  <si>
    <t>Acceso a mercado particular, régimen subsidiado y régimen contributivo</t>
  </si>
  <si>
    <t>Capacidad del portafolio de servicios</t>
  </si>
  <si>
    <t>Programas de garantía postventa o seguimiento posterior a la prestación del servicio</t>
  </si>
  <si>
    <t>CAPACIDAD FINANCIERA</t>
  </si>
  <si>
    <t>Capacidad de acceso al dinero cuando se requiera</t>
  </si>
  <si>
    <t>Grado de utilización de la capacidad de endeudamiento</t>
  </si>
  <si>
    <t>Rentabilidad y retorno sobre la inversión realizada</t>
  </si>
  <si>
    <t>Liquidez y disponibilidad del dinero</t>
  </si>
  <si>
    <t>Comunicación interna y control gerencial</t>
  </si>
  <si>
    <t>habilidad para competir con precios frente a otros competidores</t>
  </si>
  <si>
    <t>Capacidad de inversión de capital</t>
  </si>
  <si>
    <t>Estabilidad de los costos</t>
  </si>
  <si>
    <t>Capacidad para enfrentar los cambios de la situación financiera del entorno</t>
  </si>
  <si>
    <t xml:space="preserve">Capacidad de recuperación de la cartera </t>
  </si>
  <si>
    <t>Capacidad para facturar todos los servicios prestados</t>
  </si>
  <si>
    <t>FACTORES DE RIESGO DEL PROCESO</t>
  </si>
  <si>
    <t>OBJETIVOS O METAS A ALCANZAR</t>
  </si>
  <si>
    <t>CALIFICACIÓN</t>
  </si>
  <si>
    <t>VALOR PONDERADO</t>
  </si>
  <si>
    <t>CALIFICACIÓN FINAL</t>
  </si>
  <si>
    <t>FACTORES ECONOMICOS</t>
  </si>
  <si>
    <t>Control de la Inflación y la tasa de cambio.</t>
  </si>
  <si>
    <t>Gravamen que favorece el sector</t>
  </si>
  <si>
    <t xml:space="preserve">Tasa de cambio </t>
  </si>
  <si>
    <t xml:space="preserve">Imagen entidades publicas      </t>
  </si>
  <si>
    <t>Crecimiento poblacional</t>
  </si>
  <si>
    <t>Empleo</t>
  </si>
  <si>
    <t>Nivel educativo</t>
  </si>
  <si>
    <t>Medios de comunicación</t>
  </si>
  <si>
    <t>Politica de seguridad del Estado.</t>
  </si>
  <si>
    <t>TOTAL EXTERNO</t>
  </si>
  <si>
    <t>Gestión del Talento Humano</t>
  </si>
  <si>
    <t>Relaciones interpersonales</t>
  </si>
  <si>
    <t>TOTAL INTERNO</t>
  </si>
  <si>
    <t>FORTALEZAS</t>
  </si>
  <si>
    <t>DEBILIDADES</t>
  </si>
  <si>
    <t>OPORTUNIDADES</t>
  </si>
  <si>
    <t>ESTRATEGIAS F-O</t>
  </si>
  <si>
    <t>ESTRATEGIAS D-O</t>
  </si>
  <si>
    <t>AMENAZAS</t>
  </si>
  <si>
    <t>ESTRATEGIAS F-A</t>
  </si>
  <si>
    <t>ESTRATEGIAS D- A</t>
  </si>
  <si>
    <t>ESTRATEGIAS</t>
  </si>
  <si>
    <t>PROYECTOS</t>
  </si>
  <si>
    <t>INVERSIÓN</t>
  </si>
  <si>
    <t>RESPONSABLE</t>
  </si>
  <si>
    <t>OBJETIVO</t>
  </si>
  <si>
    <t>PROYECTO</t>
  </si>
  <si>
    <t>META</t>
  </si>
  <si>
    <t>INDICADOR</t>
  </si>
  <si>
    <t xml:space="preserve">ACTIVIDAD </t>
  </si>
  <si>
    <t xml:space="preserve">TALENTO HUMANO </t>
  </si>
  <si>
    <t>GASTOS DIRECTOS</t>
  </si>
  <si>
    <t>COSTO TOTAL</t>
  </si>
  <si>
    <t>TRIMESTRE 1</t>
  </si>
  <si>
    <t>TRIMESTRE 2</t>
  </si>
  <si>
    <t>TRIMESTRE 3</t>
  </si>
  <si>
    <t>TRIMESTRE 4</t>
  </si>
  <si>
    <t>SEGUIMIENTO 2: Fecha XXXX</t>
  </si>
  <si>
    <t>SEGUIMIENTO 3: Fecha XXXX</t>
  </si>
  <si>
    <t>SEGUIMIENTO 4: Fecha XXXX</t>
  </si>
  <si>
    <t>CARGO</t>
  </si>
  <si>
    <t>HORAS</t>
  </si>
  <si>
    <t>COSTO</t>
  </si>
  <si>
    <t>INSUMOS</t>
  </si>
  <si>
    <t>ENE</t>
  </si>
  <si>
    <t>FEB.</t>
  </si>
  <si>
    <t>MAR</t>
  </si>
  <si>
    <t>ABR.</t>
  </si>
  <si>
    <t>MAY</t>
  </si>
  <si>
    <t>JUN.</t>
  </si>
  <si>
    <t>JUL.</t>
  </si>
  <si>
    <t>AGO.</t>
  </si>
  <si>
    <t>SEP.</t>
  </si>
  <si>
    <t>OCT.</t>
  </si>
  <si>
    <t>NOV.</t>
  </si>
  <si>
    <t>DIC.</t>
  </si>
  <si>
    <t>Responsable del seguimiento</t>
  </si>
  <si>
    <t>Estado</t>
  </si>
  <si>
    <t>Cumplida</t>
  </si>
  <si>
    <t>Atrasada</t>
  </si>
  <si>
    <t>En desarrollo</t>
  </si>
  <si>
    <t>TOTAL ACTIVIDADES</t>
  </si>
  <si>
    <t>INDICADORES DE CUMPLIMIENTO</t>
  </si>
  <si>
    <t>NUMERO ACTIVIDADES</t>
  </si>
  <si>
    <t>SEGUIMIENTO 1</t>
  </si>
  <si>
    <t>SEGUIMIENTO 2</t>
  </si>
  <si>
    <t>SEGUIMIENTO 3</t>
  </si>
  <si>
    <t>SEGUIMIENTO 4</t>
  </si>
  <si>
    <t>CUMPLIDA</t>
  </si>
  <si>
    <t>EN DESARROLLO</t>
  </si>
  <si>
    <t>ATRASADO</t>
  </si>
  <si>
    <t>NO INICIADO</t>
  </si>
  <si>
    <t>% CUMPLIMIENTO</t>
  </si>
  <si>
    <t xml:space="preserve">INDICADORES </t>
  </si>
  <si>
    <t>Medición inicial</t>
  </si>
  <si>
    <t>Medición final
Meta</t>
  </si>
  <si>
    <t>Seguimiento 1</t>
  </si>
  <si>
    <t>Seguimiento 2</t>
  </si>
  <si>
    <t>Seguimiento 3</t>
  </si>
  <si>
    <t>Seguimiento 4</t>
  </si>
  <si>
    <t>No iniciada</t>
  </si>
  <si>
    <t>SEGUIMIENTO 1: Fecha XXXX</t>
  </si>
  <si>
    <t>FINANCIERA</t>
  </si>
  <si>
    <t>CLIENTES</t>
  </si>
  <si>
    <t>PROCESOS</t>
  </si>
  <si>
    <t xml:space="preserve">FACTORES DE RIESGO </t>
  </si>
  <si>
    <t>PERSPECTIVA</t>
  </si>
  <si>
    <t>OBJETIVOS ESTRATÉGICOS</t>
  </si>
  <si>
    <t>INDICADORES</t>
  </si>
  <si>
    <t xml:space="preserve">METAS </t>
  </si>
  <si>
    <t>PROGRAMAS / PROYECTOS</t>
  </si>
  <si>
    <t>Gestionar el desarrollo personal y profesional del talento humano mediante el fomento de la cultura organizacional, el fortalecimiento de las competencias y el bienestar laboral.</t>
  </si>
  <si>
    <t xml:space="preserve">Fortalecer la atención al usuario orientando nuestra labor hacia las personas, mediante la gestión de sus necesidades y expectativas.
</t>
  </si>
  <si>
    <t>Sistema de Información al Usuario</t>
  </si>
  <si>
    <t>Garantizar La Rentabilidad Financiera Y Social De La Mano De Un Sistema De Información Integral Que Permita Tomar Decisiones Idóneas Y Oportunas Orientadas Al Crecimiento En El Mercado Y La Fidelización De Los Usuarios</t>
  </si>
  <si>
    <t>Cumplimiento de planes y programas de Talento Humano</t>
  </si>
  <si>
    <t>Cobertura del plan de capacitación</t>
  </si>
  <si>
    <t>Cubrir el 70% del personal con el plan de capacitación.</t>
  </si>
  <si>
    <t xml:space="preserve">Evaluación del clima laboral
</t>
  </si>
  <si>
    <t>Mejorar la calificación de la evaluación del clina laboral</t>
  </si>
  <si>
    <t xml:space="preserve">Cumplir el 100% de los requisitos
</t>
  </si>
  <si>
    <t xml:space="preserve">Reducción de los eventos adversos asociados a dispositivos
</t>
  </si>
  <si>
    <t>cumplimiento del plan de mantenimiento</t>
  </si>
  <si>
    <t>Cumplir el 90% del plan</t>
  </si>
  <si>
    <t>Plan de emergencias implementado</t>
  </si>
  <si>
    <t>Cumplimiento del 90% del plan.</t>
  </si>
  <si>
    <t>Aumentar un 20% anual</t>
  </si>
  <si>
    <t>Cumplimiento del programa de auditorias</t>
  </si>
  <si>
    <t>Cumplir el 80% del programa de auditoria</t>
  </si>
  <si>
    <t>Proporción de satisfacción del usuario y su familia</t>
  </si>
  <si>
    <t>Satisfacción por encima del 80% en los usuarios encuestados</t>
  </si>
  <si>
    <t>Proporción de peticiones gestionadas</t>
  </si>
  <si>
    <t>Gestión del 90% de las peticiones de los usuarios</t>
  </si>
  <si>
    <t>Reducción de glosas</t>
  </si>
  <si>
    <t>Recuperación de cartera morosa</t>
  </si>
  <si>
    <t>Recuperar el 60% de la cartera corriente</t>
  </si>
  <si>
    <t>Glosas &lt;4% de la facturación</t>
  </si>
  <si>
    <t>Incrementar un 15% la venta de servicios de segundo nivel o de otros municipios</t>
  </si>
  <si>
    <t>Incremento de ingresos por venta de servicios</t>
  </si>
  <si>
    <t>Cumplimiento del plan de compras</t>
  </si>
  <si>
    <t>Gerente
Comité de Bienestar Social y COPASO</t>
  </si>
  <si>
    <t>Gerente 
Administradora</t>
  </si>
  <si>
    <t>Sistema Integrado de Gestión</t>
  </si>
  <si>
    <r>
      <t>N</t>
    </r>
    <r>
      <rPr>
        <vertAlign val="superscript"/>
        <sz val="11"/>
        <rFont val="Arial"/>
        <family val="2"/>
      </rPr>
      <t>o</t>
    </r>
  </si>
  <si>
    <t>Fortalecer la atención al usuario orientando nuestra labor hacia las personas, mediante la gestión de sus necesidades y expectativas.</t>
  </si>
  <si>
    <t>Calidad
Auxiliar Administrativa del SIAU</t>
  </si>
  <si>
    <t>Gerencia</t>
  </si>
  <si>
    <t xml:space="preserve">programa de salud ocupacional para la empresa que incluya capacitaciones </t>
  </si>
  <si>
    <t>  Puesta en marcha de un programa de capacitación a los empleados</t>
  </si>
  <si>
    <t>Actividad de Inducción.</t>
  </si>
  <si>
    <t xml:space="preserve">Cobertura de los planes </t>
  </si>
  <si>
    <t>Reducir en un 10% anual los gastos institucionales</t>
  </si>
  <si>
    <t>Aumentar un 5% anual la venta de servicios</t>
  </si>
  <si>
    <t>Mejoramiento de los Sistemas de Información</t>
  </si>
  <si>
    <t xml:space="preserve">Implementar el Plan de mantenimiento preventivo de infraestructura. </t>
  </si>
  <si>
    <t>Dotación de hardware y software Integrado de Gestión Hospitalaria</t>
  </si>
  <si>
    <t>Implementar  Plan de Mantenimiento a equipos de ofimática y Soporte técnico de Software Integrado de Gestión Hospitalaria</t>
  </si>
  <si>
    <t>Reducción de los eventos adversos asociados a dispositivos</t>
  </si>
  <si>
    <t>Mantener el 100% de los servicios actualizados en el REPS</t>
  </si>
  <si>
    <t>Implementar programa de auditorias</t>
  </si>
  <si>
    <t>Cumplir el 80% del plan de mejoramiento a los resultados de la Autoevaluación del SUH Y SUA</t>
  </si>
  <si>
    <t>Cumplimiento de los planes de mejoramiento del SUH y SUA</t>
  </si>
  <si>
    <t>Diseño e implementación del Modelo de Control Interno MECI 1000:2014</t>
  </si>
  <si>
    <t>Elaborar Plan de mejoramiento a los resultados de la evaluación</t>
  </si>
  <si>
    <t>Infraestructura reformada</t>
  </si>
  <si>
    <t>PAMEC</t>
  </si>
  <si>
    <t>MECI 1000:2014</t>
  </si>
  <si>
    <t>Proporción de servicios actualizados en el REPS</t>
  </si>
  <si>
    <t>Proporción de Incremento en la autoevaluación de acreditación</t>
  </si>
  <si>
    <t>Proporción de cumplimiento del modelo de control interno</t>
  </si>
  <si>
    <t xml:space="preserve">Fortalecer la calidad en la prestación de los servicios, mediante el mejoramiento continuo de sus estándares, integrando el direccionamiento estratégico a la gestión por procesos y a la gestión del talento humano.
</t>
  </si>
  <si>
    <t>Cumplimiento de los estándares del sistema único de habilitación</t>
  </si>
  <si>
    <t>Autoevaluación anual de los estándares del Sistema único de Habilitación</t>
  </si>
  <si>
    <t>Actualizar reporte único de prestadores de servicios de Salud</t>
  </si>
  <si>
    <t>Autoevaluación anual de los estándares del Sistema Único de Acreditación</t>
  </si>
  <si>
    <t>Documentar el PAMEC basado en los estándares del sistema único de acreditación priorizados</t>
  </si>
  <si>
    <t xml:space="preserve">Implementar el 80% de los elementos del modelo </t>
  </si>
  <si>
    <t>Autoevaluación cuatrimestral del Modelo Estándar de Control Interno</t>
  </si>
  <si>
    <t>cumplimiento del plan de mejoramiento en tecnologías informáticas</t>
  </si>
  <si>
    <t>Implementar plan metrológico a los equipos biomédicos que lo requieran</t>
  </si>
  <si>
    <t>Reducción de 10% los  eventos adversos asociados a tecnología</t>
  </si>
  <si>
    <t>Cumplimiento de los estándares de Infraestructura y dotación del sistema único de habilitación</t>
  </si>
  <si>
    <t>Cumplir el 80% de los planes y programas de talento humano</t>
  </si>
  <si>
    <t>Actividad de reinducción.</t>
  </si>
  <si>
    <t>Mejorar UN 10% la calificación de la evaluación del clina laboral</t>
  </si>
  <si>
    <t>Bienestar</t>
  </si>
  <si>
    <t>Capacitación</t>
  </si>
  <si>
    <t>inducción Reinducción</t>
  </si>
  <si>
    <t>Mantenimiento preventivo</t>
  </si>
  <si>
    <t>Garantizar la seguridad, confiabilidad y Disponibilidad de los recursos físicos y tecnológicos acorde con el desarrollo gradual de la organización.</t>
  </si>
  <si>
    <t>Mejoramiento infraestructura física y tecnológica</t>
  </si>
  <si>
    <t>Cumplir el 90% de los  planes de mantenimiento y control metrológico</t>
  </si>
  <si>
    <t>Implementar plan de mantenimiento preventivo equipos biomédicos</t>
  </si>
  <si>
    <t>Mantenimiento equipos biomédicos</t>
  </si>
  <si>
    <t>Cumplimiento del proceso de Rendición de cuentas</t>
  </si>
  <si>
    <t xml:space="preserve">Gestionar las peticiones de los usuarios y sus familias </t>
  </si>
  <si>
    <t>Realizar tramites de atención al usuario, especialmente la gestión de las remisiones</t>
  </si>
  <si>
    <t>Gestionar 100% de las remisiones ambulatorias</t>
  </si>
  <si>
    <t>Proporción de remisiones ambulatorias gestionadas</t>
  </si>
  <si>
    <t>Programas de capacitación y sensibilización al personal para desarrollar las competencias y habilidades para el servicio al ciudadano.</t>
  </si>
  <si>
    <t>Realizar Reporte publico de peticiones mensualmente en la pagina Web de la Empresa</t>
  </si>
  <si>
    <t>Competencias en Atención al Usuario</t>
  </si>
  <si>
    <t>Sistema de Información y  Atención al Usuario</t>
  </si>
  <si>
    <t>Realizar gestión de Cartera y glosas</t>
  </si>
  <si>
    <t>Plan de mejoramiento a la Gestión de glosas y cartera</t>
  </si>
  <si>
    <t>Elaborar y evaluar plan anual de compras</t>
  </si>
  <si>
    <t>Incremento venta de servicios de ayudas diagnosticas</t>
  </si>
  <si>
    <t>Promoción de servicios de ayudas diagnosticas</t>
  </si>
  <si>
    <t>Capacitar al personal en facturación y planes de beneficio</t>
  </si>
  <si>
    <t>Parametrizar el software financiero acorde a los contratos y normatividad vigente</t>
  </si>
  <si>
    <t>cartera</t>
  </si>
  <si>
    <t>contención de costos</t>
  </si>
  <si>
    <t>Cartera</t>
  </si>
  <si>
    <t>Nuevos servicios</t>
  </si>
  <si>
    <t>Resultado Equilibrio Presupuestal con Recaudo</t>
  </si>
  <si>
    <t>&gt; = 1</t>
  </si>
  <si>
    <t xml:space="preserve">Garantizar la seguridad, confiabilidad y disponibilidad de los recursos físicos y tecnológicos acorde con el desarrollo gradual de la organización.
</t>
  </si>
  <si>
    <t>INNOVACIÓN</t>
  </si>
  <si>
    <t>Desarrollo Empresaria y
Sostenibilidad Financiera</t>
  </si>
  <si>
    <t>Reducción gastos de la entidad</t>
  </si>
  <si>
    <t>Cumplir el 100% de los requisititos del proceso</t>
  </si>
  <si>
    <t>&gt;80%</t>
  </si>
  <si>
    <t>Cumplir en el 80% del personal las competencias</t>
  </si>
  <si>
    <t>&gt;90%</t>
  </si>
  <si>
    <t>Eficacia de las acciones de mejoramiento</t>
  </si>
  <si>
    <t>Eficacia de los procesos del sistema</t>
  </si>
  <si>
    <t>Eficacia de la auditoria para el mejoramiento de la calidad</t>
  </si>
  <si>
    <t>Cumplimiento del plan de formación y educación ambiental del plan de gestión integral de residuos hospitalarios y similares</t>
  </si>
  <si>
    <t>Cobertura del plan de formación y educación ambiental del plan de gestión integral de residuos hospitalarios y similares</t>
  </si>
  <si>
    <t>&gt;70%</t>
  </si>
  <si>
    <t>Proporción de residuos destinados a reciclaje</t>
  </si>
  <si>
    <t>&gt;15%</t>
  </si>
  <si>
    <t>Nivel de endeudamiento</t>
  </si>
  <si>
    <t>&lt; 30%</t>
  </si>
  <si>
    <t>Activo corriente &gt; pasivo corriente</t>
  </si>
  <si>
    <t>Margen operacional</t>
  </si>
  <si>
    <t>&gt;10%</t>
  </si>
  <si>
    <t>Cuentas por pagar al personal</t>
  </si>
  <si>
    <t>&gt;0.96</t>
  </si>
  <si>
    <t>DESARROLLO</t>
  </si>
  <si>
    <t>Gestionar el Cumplimiento del plan de Desarrollo institucional</t>
  </si>
  <si>
    <t>COMITÉ TÉCNICO</t>
  </si>
  <si>
    <t>Algunos espacios de atención no cumplen con los estandares de habilitación</t>
  </si>
  <si>
    <t>Implementación de historia clinica digital</t>
  </si>
  <si>
    <t>No se tiene a la fecha la implementacionde los programas de Dislipidemia, EPOC, Obesidad, normados por el Ministerio de la Proteccion Social, por carecer de espacio fisico, dotacion y recurso humano medico.</t>
  </si>
  <si>
    <t>42.85% del recurso humano de auxiliar de enfermeria, está canzado, labora con la vision de hacer lo estrictamente necesario o le falta compromiso y solo ama los dias de descanzo.</t>
  </si>
  <si>
    <t>Buenas relaciones interpersonales del grupo de enfermería</t>
  </si>
  <si>
    <t>3.El manejo de las herramientas informaticas es deficiente: reguler manejo de word, poco manejo  de excel y  casi nada de otros programas</t>
  </si>
  <si>
    <t xml:space="preserve"> sistematizacion de citas personalizadas para la  atencion por consulta externa</t>
  </si>
  <si>
    <t>Se cuenta con una atención oportuna al usuario.</t>
  </si>
  <si>
    <t>Se carecen de indicadores de gestión para la medición del servicio.</t>
  </si>
  <si>
    <t>Los insumos necesarios en el laboratorio son suministrados oportunamente y de excelente calidad.</t>
  </si>
  <si>
    <t>Personal idóneo y competente en el laboratorio</t>
  </si>
  <si>
    <t>Sistemas de información del laboratorio no están integrados con las demás unidades funcionales de la ESE</t>
  </si>
  <si>
    <t>Infraestructura física de algunas áreas (Toma de muestras y citologías) no cumple con los requisitos de habilitación.</t>
  </si>
  <si>
    <t>Solo se dispone de un funcionario en esta área para realizar las labores asistenciales y administrativas en el laboratorio</t>
  </si>
  <si>
    <t>Equipo de Rayos X adecuado</t>
  </si>
  <si>
    <t xml:space="preserve">el funcionario de rayos X cumple con el perfil para desempeñar el cargo </t>
  </si>
  <si>
    <t>falta de conocimiento en algunos aspectos de facturación (glosas)</t>
  </si>
  <si>
    <t>falta de asignación de funciones especificas en el area administrativa</t>
  </si>
  <si>
    <t>3. De alguna manera la ejecucion de las actividades como el POAI está supeditado a las directrices de agentes externos, con una contratacion demorada que lentifica los procesos y no permite agilidad para la realizacion de los mismos.</t>
  </si>
  <si>
    <t>Incumplimiento de citas por parte de los usuarios quitándole la oportunidad
a otros usuarios</t>
  </si>
  <si>
    <r>
      <t xml:space="preserve">1.    </t>
    </r>
    <r>
      <rPr>
        <sz val="9"/>
        <color indexed="8"/>
        <rFont val="Arial"/>
        <family val="2"/>
      </rPr>
      <t>Los laboratorios se implican cada vez más en la correcta colocación de sus productos en los lineales y en su imagen, permitiendo negociar con ellos a cambio de descuentos, u otras condiciones económicas.</t>
    </r>
  </si>
  <si>
    <t>Desarrollo tecnologico en los equipos biomedicos</t>
  </si>
  <si>
    <t>Barreras de acceso a nuevos competidores</t>
  </si>
  <si>
    <t>Escuelas formadoras de recurso humano en salud en la región</t>
  </si>
  <si>
    <t>flujo lento de recursos del sector</t>
  </si>
  <si>
    <t>Secretaria municipal de salud poco desarrollada para las competencias asignadas</t>
  </si>
  <si>
    <t> Implementar el sistema de telemedicina y así poder ofertar el servicio de lecturas de placas atreves de un especialista en radiología.</t>
  </si>
  <si>
    <t> Muy bajita la contratación con algunas  EPS</t>
  </si>
  <si>
    <t>La mayoría de La población es de régimen subsidiado lo cual impide el crecimiento económico ala institución</t>
  </si>
  <si>
    <t>Necesidad de servicios particulares y especializados</t>
  </si>
  <si>
    <t>Incremento de la población flotante en fines de semana y periodos vacacionales</t>
  </si>
  <si>
    <t>A nivel municipal se percibe que las metas y proyectos del hospital no son una prioridad, situacion extensiva a la relacion de compromiso de otras dependencias que tambien podrian a portar a la salud d elos guatapenses como deporte y cultura-</t>
  </si>
  <si>
    <t>Ingerencia politica en la administración del hospital</t>
  </si>
  <si>
    <t>Poca mentalidad de prevencion por parte de la comunidad</t>
  </si>
  <si>
    <t>Los usuarios se preocupan cada vez mas por salud y su prevencion, por lo que preguntan constantemente por productos nuevos e innovadores.</t>
  </si>
  <si>
    <t>Pacientes polimedicados (mas de tres medicamentos) en consulta medica ambulatoria, genera mas gasto para la institucion</t>
  </si>
  <si>
    <t>La ausencia de IPS competidoras en el municipio facilita el acceso medico al total de la poblacion desde el punto de vista de la prestacion de los servicios de salud</t>
  </si>
  <si>
    <t>Incrementar ventas al publico con los productos no POS que cuenta el servicio farmacéutico</t>
  </si>
  <si>
    <t>El Convenio docente asistencial con la Universidad  en alguna manera, permite conservar un nexo activo con el estamento educativo a la vez que una  actualizacion del recurso medico institucional.</t>
  </si>
  <si>
    <t xml:space="preserve">Los convenios asistenciales para la remision de pacientes especialmente para el regimen subsidiado, vinculados y desplazados son casi inexistentes, el traslado del usuario a un nivel de mayor complejidad ocupa a veces varias horas del tiempo medico de urgencias y en ocasiones ni siquiera se logra, con el resultado de hospitalizaciones aqui que no son pertinentes </t>
  </si>
  <si>
    <t>Ccrecimiento del municipio como centro turistico</t>
  </si>
  <si>
    <t>Crecimiento economico del pais mejora capacidad de ingreso de la población</t>
  </si>
  <si>
    <t>Desarrollo tecnologico del pais, apoyo para las entidades del estado</t>
  </si>
  <si>
    <t>Alto costo de la tecnologia</t>
  </si>
  <si>
    <t>Mejoramiento de las condiciones para la prestación de los servicios y la seguridad del paciente</t>
  </si>
  <si>
    <t>Dolarización del mercado tecnologico que hace que incrementen los precios de los equipos biomedicos</t>
  </si>
  <si>
    <t>Clima sano no favorece enfermedades infecto contagiosas</t>
  </si>
  <si>
    <t>Via de acceso casi unica, otras con dificultades para la movilidad de la población</t>
  </si>
  <si>
    <t xml:space="preserve">Apego del personal al municipio </t>
  </si>
  <si>
    <t>Resistencia al cambio, poco interes de superación</t>
  </si>
  <si>
    <t>Alta dependencia de las aseguradoras</t>
  </si>
  <si>
    <t>Servicios ofertados de baja complejidad y sin valor agregado identificado</t>
  </si>
  <si>
    <t>Practicas de planeación en desarrollo</t>
  </si>
  <si>
    <t>No aplicación de la evaluación del entorno en el plan de desarrollo como herramienta de planeación</t>
  </si>
  <si>
    <t>Poca capacidad de respuesta  a los cambios del entorno de manera agil</t>
  </si>
  <si>
    <t>Bajo control Gerencial de procesos</t>
  </si>
  <si>
    <t>Se miden algunos indicadores para la toma de decisiones</t>
  </si>
  <si>
    <t>Baja capacidad economica para aprovechar las oportunidades de tecnologia vigente</t>
  </si>
  <si>
    <t>Implementación incipiente del sistema de control</t>
  </si>
  <si>
    <t>Escaces de personal que tenga la capacidad de coordinar las actividades</t>
  </si>
  <si>
    <t>Los turnos medicos por disponibilidad en el servicio de urgencias, en los dias ordinarios, aumentan injustificadamente el tiempo de atencion inicial al usuario,con el respectivo detrimento en la imagen institucional y el sesgo en la oportunidad de atencion, ademas del potencial riesgo que implica para enfermeria la atencion inicial del paciente mientras llega el medico.</t>
  </si>
  <si>
    <t>No se cuenta con tiempo para la atencion de pacientes particulares, los cuales generan beneficio económico al hospital</t>
  </si>
  <si>
    <t>Alto porcentaje de citas incumplidas de los pacientes.</t>
  </si>
  <si>
    <t>Se tiene buen nivel de satisfacción de los usuarios</t>
  </si>
  <si>
    <t>Cumplimiento de las metas de la mayoria de los indicadores del sistema de infomacón de la calidad</t>
  </si>
  <si>
    <t>En hospitalizacion se dificulta garantizar la seguridad del paciente ya que las camas no son realmente camas hospitalarias, no permiten todas las posiciones y carecen de barandas .</t>
  </si>
  <si>
    <t>El servicio farmacéutico cuenta con el software adecuado para el control de los medicamentos y demás insumos hospitalarios</t>
  </si>
  <si>
    <t>Se adquieren productos de calidad en empresas certificadas.</t>
  </si>
  <si>
    <t>Almacenamiento no adecuado, que proteja a los medicamentos de la luz y humedad</t>
  </si>
  <si>
    <t>Recurso medico insuficiente, para permitir la realizacion de actividades administrativas al coordinador medico, flexibilizar la consulta externa con la ampliacion de la oferta  disminuyendo las  urgencias no reales.</t>
  </si>
  <si>
    <t>Falta de claridad en los procesos de facturacion de urgencias para enfermeria y de elaboracion de RIPS adecuados en la consulta medica de PyP, crean inconsistencias para el cumpliiento de metas de los diferentes programas asi como lentifican y obstaculizan la liquidacion de las atenciones realizadas e incrementan las glosas.</t>
  </si>
  <si>
    <t xml:space="preserve">Poca motivacion para aprender otras cosas, estudiar o participar de otras actividades hospitalarias, con excepcion de las llamadas actividades sociales. </t>
  </si>
  <si>
    <t>Unico hospital en el municipio</t>
  </si>
  <si>
    <t>Poco desarrolllo del atencion basada en las necesidades del cliente</t>
  </si>
  <si>
    <t>Poco se ha explorado el mercado particular en el municipio</t>
  </si>
  <si>
    <t xml:space="preserve">Gestión de cartera no garantiza el flujo de dinero para el funcionamiento </t>
  </si>
  <si>
    <t>No se cuenta con un sistema de costos que apoye la toma de decisiones</t>
  </si>
  <si>
    <t>Apoyo estatal con recursos para la adecuación de la infraestructura</t>
  </si>
  <si>
    <t>Infraestructura no adecuada según la normatividad vigente</t>
  </si>
  <si>
    <t>Parte de la Planta de personal asistencial tercerizado</t>
  </si>
  <si>
    <t>Cumplimiento del plan de desarrollo en los primeros 3 años</t>
  </si>
  <si>
    <t>&lt;10%</t>
  </si>
  <si>
    <t>De alguna manera la ejecucion de las actividades como el POAI está supeditado a las directrices de agentes externos, con una contratacion demorada que lentifica los procesos y no permite agilidad para la realizacion de los mismos.</t>
  </si>
  <si>
    <t>Tienen sentido de pertenencia con el municipio bien sea por este su lugar de residencia o por estar hubicado cerca del mismo lo cual garantiza interes del personal en permanecer aquí, permitiendo contonuidad en los procesos y en el conocimiento de los usuarios.</t>
  </si>
  <si>
    <t>El salario oportuno permite un margen de tranquilidad  en el personal lo que cintribuye a mejorar la imagen que se proyecta ante los usuarios y el clima laboral, al permitirles cumplir oportunamente sus responsabilidades</t>
  </si>
  <si>
    <t>Poca liquidez y disponibilidad de recursos para la inversión</t>
  </si>
  <si>
    <t xml:space="preserve">• Si el resultado es de 1.0 a 1.99,  se cae en la región  VI, VIII, IX de la matriz I /E: lo que decir que la situación de la organización es débil, por lo tanto la opción válida para la formulación de las estrategias es de reingeniería, de cambio, de  eliminación de procesos que no producen valores agregados. </t>
  </si>
  <si>
    <t>Las empresas ubicadas en el cuadrante II tienen que evaluar a fondo su actual enfoque hacia el mercado. Aún cuando su industria está creciendo, no son capaces de competir en forma eficaz y deben determinar por qué el enfoque actual de la empresa resulta ineficaz y cual es el mejor camino para que la compañía cambie, a efecto de mejorar su competitividad. Como las empresas situadas en el cuadrante II están en una industria cuyo mercado registra un veloz crecimiento, la primera opción que deben considerar es una estrategia intensiva (y no integrativa o de diversificación). Sin embargo, si la empresa carece de una competencia distintiva o de una ventaja competitiva, la integración horizontal suele ser una alternativa aconsejable. La liquidación o el despojo se deben considerar como la última instancia. El despojo puede proporcionar los fondos que se necesitan para adquirir otros negocios o para resolver a comprar acciones</t>
  </si>
  <si>
    <t> Muy baja la contratación con algunas  EPS</t>
  </si>
  <si>
    <t>1. Mejoramiento de las condiciones para la prestación de los servicios y la seguridad del paciente</t>
  </si>
  <si>
    <t>3. Implementar el sistema de telemedicina y así poder ofertar el servicio de lecturas de placas atreves de un especialista en radiología.</t>
  </si>
  <si>
    <t>4. Necesidad de servicios particulares y especializados</t>
  </si>
  <si>
    <t>1. Incremento de la población flotante en fines de semana y periodos vacacionales</t>
  </si>
  <si>
    <t>2. Alta dependencia de las aseguradoras</t>
  </si>
  <si>
    <t>3. No aplicación de la evaluación del entorno en el plan de desarrollo como herramienta de planeación</t>
  </si>
  <si>
    <t>9. Se carecen de indicadores de gestión para la medición del servicio.</t>
  </si>
  <si>
    <t>10. Alto porcentaje de citas incumplidas de los pacientes.</t>
  </si>
  <si>
    <t>El manejo de las herramientas informaticas es deficiente: reguler manejo de word, poco manejo  de excel y  casi nada de otros programas</t>
  </si>
  <si>
    <t>1. Se adquieren productos de calidad en empresas certificadas.</t>
  </si>
  <si>
    <t>14. Almacenamiento no adecuado, que proteja a los medicamentos de la luz y humedad</t>
  </si>
  <si>
    <t>15. Sistemas de información del laboratorio no están integrados con las demás unidades funcionales de la ESE</t>
  </si>
  <si>
    <t>17. falta de conocimiento en algunos aspectos de facturación (glosas)</t>
  </si>
  <si>
    <t>3. Se cuenta con una atención oportuna al usuario.</t>
  </si>
  <si>
    <t>21. Poca liquidez y disponibilidad de recursos para la inversión</t>
  </si>
  <si>
    <t>22. No se cuenta con un sistema de costos que apoye la toma de decisiones</t>
  </si>
  <si>
    <t>23. Parte de la Planta de personal asistencial tercerizado</t>
  </si>
  <si>
    <t>4. Cumplimiento del plan de desarrollo en los primeros 3 años</t>
  </si>
  <si>
    <t>F1O1O4 Integración con los proveedores para mejorar la prestación de servicios</t>
  </si>
  <si>
    <t>DID4D12D16D19O1O4 Desarrollo de competencias en el personal que respondan a las necesidades de los usuarios</t>
  </si>
  <si>
    <t>2. flujo lento de recursos del sector</t>
  </si>
  <si>
    <t>5. Secretaria municipal de salud poco desarrollada para las competencias asignadas</t>
  </si>
  <si>
    <t>6. Incumplimiento de citas por parte de los usuarios quitándole la oportunidad
a otros usuarios</t>
  </si>
  <si>
    <t>9. Muy baja la contratación con algunas  EPS</t>
  </si>
  <si>
    <t>10. La mayoría de La población es de régimen subsidiado lo cual impide el crecimiento económico ala institución</t>
  </si>
  <si>
    <t>D21D22A2A8 Contención de costos y gastos aportando a la sostenibilidad de la Empresa</t>
  </si>
  <si>
    <t>OBJETIVOS  ESTRATÉGICOS</t>
  </si>
  <si>
    <t>DID4D12D16D19O1O4 Desarrollo de competencias en el personal que respondan a las necesidades de los usuarios
D7D8D16D18D23O1O5 Análisis de la necesidades reales de personal para la adecuada prestación de los servicios</t>
  </si>
  <si>
    <t xml:space="preserve">Garantizar la seguridad, confiabilidad y disponibilidad de los recursos físicos y tecnológicos acorde con el desarrollo gradual de la organización.
</t>
  </si>
  <si>
    <t xml:space="preserve">D5D11D13D14D15O2O304 Adecuación de la planta física y tecnológica para la adecuada prestación de los servicios bajo estándares de calidad y modernidad
F1O2O3 Desarrollo de nuevos servicios acorde al desarrollo tecnológico del Sector y el Entorno
</t>
  </si>
  <si>
    <t xml:space="preserve">Fortalecer la calidad en la prestación de los servicios, mediante el mejoramiento continuo de sus estándares, integrando el direccionamiento estratégico a la gestión por procesos y a la gestión del talento humano.
</t>
  </si>
  <si>
    <t xml:space="preserve">F2A2A6A8A10 Fortalecimiento de los servicios basados en guias de atención y estándares de calidad
F1O1O5 Implementar estándares de superior calidad en la prestación de los servicios
</t>
  </si>
  <si>
    <t>D3D4D6D9O1O4 Desarrollo de herramientas de planeación eficaces que orienten estratégicamente la empresa
F1F2F3A2A3A4 Alianzas estratégicas con la Administración Municipal para la búsqueda de recursos a través de convenios de prestación de servicios
D16D17D19D21D22O1 Gestión de los Recursos financieros para lograr la estabilidad y sostenibilidad de la Empresa
D21D22A2A8 Contención de costos y gastos aportando a la sostenibilidad de la Empresa
F1O1O4 Integración con los proveedores para mejorar la prestación de servicios</t>
  </si>
  <si>
    <t>Se considera que la Empresa se encuentra en una posición competitiva débil tomando en cuenta los siguientes factores:
1. Participación en el mercado, aunque es prácticamente el único prestador de servicios de salud su mercado no es suficiente para el funcionamiento
2. Factor político: se tiene injerencia política en el funcionamiento de la Institución el cual no se refleja en apoyo financiero para la misma
3. Reconocimiento en el mercado es débil, los usuarios acuden a sus servicios por la obligatoriedad de su afiliación
4 Liquidez financiera es una de su mayores dificultades, el flujo de efectivo es lento
5 Precio de venta de servicios no se conoce si es costo efectiva y están supeditadas a la presión de las aseguradoras.
6 La infraestructura operativa en su gran mayoría no cumple con los estándares mínimos de habilitación ni se tienen los recursos para adecuarla
7 Direccionamiento estratégico planteado pero debe fortalecer el análisis del entorno para enfocar las estrategias mas adecuadas
8 Plan de mercadeo no se cuenta con una estrategia que permita la búsqueda de nuevos mercados para los servicios
Gestión de calidad tiene un desarrollo incipiente el cual debe fortalecerse para mejorar la satisfacción del cliente
10. Recurso Humano tercerizado el misional, administrativo falta de competencias para un desarrollo optima frente a las necesidades de la empresa. Insuficiente en algunos cargos de importancia como el personal medico.
11. Capacidad Tecnológica básica, personal no maneja tecnologías informáticas básicas en su gran mayoría. Se han hecho esfuerzos en la renovación de algunos equipos biomédicos.
12. Calidad de los servicios se encuentra lejos de un manejo de excelencia buscando satisfacer necesidades y expectativa del usuario y su familia.
13. amplitud de los servicios es muy limitada a la baja complejidad, no se ha incursionado en la búsqueda de nuevas necesidades</t>
  </si>
  <si>
    <t>F2A2A6A8A10 Fortalecimiento de los servicios basados en guias de atención y estándares de calidad</t>
  </si>
  <si>
    <t>3. A nivel municipal se percibe que las metas y proyectos del hospital no son una prioridad, situación extensiva a la relación de compromiso de otras dependencias que también podrían a portar a la salud d de los guatapenses como deporte y cultura-</t>
  </si>
  <si>
    <t>4. De alguna manera la ejecución de las actividades como el POAI está supeditado a las directrices de agentes externos, con una contratación demorada que lentifica los procesos y no permite agilidad para la realización de los mismos.</t>
  </si>
  <si>
    <t>7. Dolarización del mercado tecnológico que hace que incrementen los precios de los equipos biomédicos</t>
  </si>
  <si>
    <t>8. Pacientes polimedicados (mas de tres medicamentos) en consulta medica ambulatoria, genera mas gasto para la institución</t>
  </si>
  <si>
    <t xml:space="preserve"> ANÁLISIS INTERNO  
ANÁLISIS EXTERNO         </t>
  </si>
  <si>
    <t>1. Resistencia al cambio, poco interés de superación</t>
  </si>
  <si>
    <t>2. Tienen sentido de pertenencia con el municipio bien sea por este su lugar de residencia o por estar ubicado cerca del mismo lo cual garantiza interés del personal en permanecer aquí, permitiendo continuidad en los procesos y en el conocimiento de los usuarios.</t>
  </si>
  <si>
    <t>4. Poca capacidad de respuesta  a los cambios del entorno de manera ágil</t>
  </si>
  <si>
    <t>5. Baja capacidad económica para aprovechar las oportunidades de tecnología vigente</t>
  </si>
  <si>
    <t>6. Escases de personal que tenga la capacidad de coordinar las actividades</t>
  </si>
  <si>
    <t>7. 42.85% del recurso humano de auxiliar de enfermería, está cansado, labora con la visión de hacer lo estrictamente necesario o le falta compromiso y solo ama los días de descanso.</t>
  </si>
  <si>
    <t>8. Los turnos médicos por disponibilidad en el servicio de urgencias, en los días ordinarios, aumentan injustificadamente el tiempo de atención inicial al usuario, con el respectivo detrimento en la imagen institucional y el sesgo en la oportunidad de atención, además del potencial riesgo que implica para enfermería la atención inicial del paciente mientras llega el medico.</t>
  </si>
  <si>
    <t>11. Algunos espacios de atención no cumplen con los estándares de habilitación</t>
  </si>
  <si>
    <t>12. El manejo de las herramientas informáticas es deficiente: regular manejo de Word, poco manejo  de Excel y  casi nada de otros programas</t>
  </si>
  <si>
    <t>13. En hospitalización se dificulta garantizar la seguridad del paciente ya que las camas no son realmente camas hospitalarias, no permiten todas las posiciones y carecen de barandas .</t>
  </si>
  <si>
    <t>16. falta de asignación de funciones especificas en el área administrativa</t>
  </si>
  <si>
    <t>18. Recurso medico insuficiente, para permitir la realización de actividades administrativas al coordinador medico, flexibilizar la consulta externa con la ampliación de la oferta  disminuyendo las  urgencias no reales.</t>
  </si>
  <si>
    <t>19. Falta de claridad en los procesos de facturación de urgencias para enfermería y de elaboración de RIPS adecuados en la consulta medica de PyP, crean inconsistencias para el cumplimiento de metas de los diferentes programas así como lentifican y obstaculizan la liquidación de las atenciones realizadas e incrementan las glosas.</t>
  </si>
  <si>
    <t xml:space="preserve">20. Poca motivación para aprender otras cosas, estudiar o participar de otras actividades hospitalarias, con excepción de las llamadas actividades sociales. </t>
  </si>
  <si>
    <t>F1O1O5 Implementar estándares de superior calidad en la prestación de los servicios</t>
  </si>
  <si>
    <t>2. Desarrollo tecnológico en los equipos biomédicos</t>
  </si>
  <si>
    <t>F1O2O3 Desarrollo de nuevos servicios acorde al desarrollo tecnológico del Sector y el Entorno</t>
  </si>
  <si>
    <t>D3D4D6D9O1O4 Desarrollo de herramientas de planeación eficaces que orienten estratégicamente la empresa</t>
  </si>
  <si>
    <t>D7D8D16D18D23O1O5 Análisis de la necesidades reales de personal para la adecuada prestación de los servicios</t>
  </si>
  <si>
    <t>D5D11D13D14D15O2O304 Adecuación de la planta física y tecnológica para la adecuada prestación de los servicios bajo estándares de calidad y modernidad</t>
  </si>
  <si>
    <t>5. El Convenio docente asistencial con la Universidad  en alguna manera, permite conservar un nexo activo con el estamento educativo a la vez que una  actualización del recurso medico institucional.</t>
  </si>
  <si>
    <t>D16D17D19D21D22O1 Gestión de los Recursos financieros para lograr la estabilidad y sostenibilidad de la Empresa</t>
  </si>
  <si>
    <t>F1F2F3A2A3A4 Alianzas estratégicas con la Administración Municipal para la búsqueda de recursos a través de convenios de prestación de servicios</t>
  </si>
  <si>
    <t>Índice combinado de satisfacción</t>
  </si>
  <si>
    <t>Proporción de personal con cumplimiento de competencias definidas por el sistema único de habilitación</t>
  </si>
  <si>
    <t>Proporción de indicadores del plan que cumplen metas</t>
  </si>
  <si>
    <t>dotación seguridad y salud en el trabajo</t>
  </si>
  <si>
    <t>Implementar la evaluación de la satisfacción del usuario trimestral</t>
  </si>
  <si>
    <t>Realizar rendición de cuentas a la Comunidad</t>
  </si>
  <si>
    <t>actualizar plan anticorrupción y mapa de riesgos anticorrupción</t>
  </si>
  <si>
    <t xml:space="preserve">Programa de contención de gastos, especialmente en servicios públicos y generales </t>
  </si>
  <si>
    <t>Bienestar Social</t>
  </si>
  <si>
    <t>?</t>
  </si>
  <si>
    <t xml:space="preserve"> </t>
  </si>
  <si>
    <t>Realizar en las fechas clásicos actividades recreativas para los empleados e hijos.</t>
  </si>
  <si>
    <t>SEGUIMIENTO 1: Fecha abril</t>
  </si>
  <si>
    <t>SEGUIMIENTO 2: Fecha julio</t>
  </si>
  <si>
    <t>SEGUIMIENTO 3: Fecha oct</t>
  </si>
  <si>
    <t>SEGUIMIENTO 4: Fecha dic</t>
  </si>
  <si>
    <t>Gerencia - Admon</t>
  </si>
  <si>
    <t>Control Metrológico a equipos Biomédicos</t>
  </si>
  <si>
    <t>Mantenimiento de Software</t>
  </si>
  <si>
    <t>Implementar jornadas de capacitación, a través del GAGA, con lo relacionado con Plan de Gestion Integral de Residuos Hospitalarios</t>
  </si>
  <si>
    <t>Plan de Capacitaciones</t>
  </si>
  <si>
    <t>Dotación de equipos, Fortalecimiento a los sistemas integrados (Software)</t>
  </si>
  <si>
    <t>Implementar programa de Reciclaje</t>
  </si>
  <si>
    <t xml:space="preserve"> Plan de Emergencia</t>
  </si>
  <si>
    <t>Fortalecimeinto del plan de emergencia</t>
  </si>
  <si>
    <t>Gerencia - Comité de Emergencia</t>
  </si>
  <si>
    <t>Comité GAGA</t>
  </si>
  <si>
    <t>Gerencia - COPASO</t>
  </si>
  <si>
    <t>Area de Talento Humano</t>
  </si>
  <si>
    <t>SIAU</t>
  </si>
  <si>
    <t>SIAU - Comunicaciones</t>
  </si>
  <si>
    <t>Gerencia- SIAU- comité de ética</t>
  </si>
  <si>
    <t>Asesor Control Interno</t>
  </si>
  <si>
    <t>Gerencia - Comité ética</t>
  </si>
  <si>
    <t>Area Talento Humano - Admon</t>
  </si>
  <si>
    <t>Comité de Compras</t>
  </si>
  <si>
    <t xml:space="preserve">SGTO 3: Fecha </t>
  </si>
  <si>
    <t>SGTO 4: Fecha</t>
  </si>
  <si>
    <t>SGTO 1: Fecha: ABRIL</t>
  </si>
  <si>
    <t>SGTO 2: Fecha JULIO</t>
  </si>
  <si>
    <t>&gt;5%</t>
  </si>
  <si>
    <t>no se tiene información</t>
  </si>
</sst>
</file>

<file path=xl/styles.xml><?xml version="1.0" encoding="utf-8"?>
<styleSheet xmlns="http://schemas.openxmlformats.org/spreadsheetml/2006/main">
  <numFmts count="5">
    <numFmt numFmtId="164" formatCode="_(* #,##0.00_);_(* \(#,##0.00\);_(* &quot;-&quot;??_);_(@_)"/>
    <numFmt numFmtId="165" formatCode="_ * #,##0.00_ ;_ * \-#,##0.00_ ;_ * &quot;-&quot;??_ ;_ @_ "/>
    <numFmt numFmtId="166" formatCode="#,##0.0"/>
    <numFmt numFmtId="167" formatCode="0.0"/>
    <numFmt numFmtId="168" formatCode="_(* #,##0_);_(* \(#,##0\);_(* &quot;-&quot;??_);_(@_)"/>
  </numFmts>
  <fonts count="2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sz val="10"/>
      <name val="Arial"/>
      <family val="2"/>
    </font>
    <font>
      <b/>
      <sz val="10"/>
      <name val="Arial"/>
      <family val="2"/>
    </font>
    <font>
      <sz val="10"/>
      <name val="Century Gothic"/>
      <family val="2"/>
    </font>
    <font>
      <b/>
      <sz val="9"/>
      <name val="Arial"/>
      <family val="2"/>
    </font>
    <font>
      <sz val="9"/>
      <name val="Arial"/>
      <family val="2"/>
    </font>
    <font>
      <sz val="8"/>
      <name val="Arial"/>
      <family val="2"/>
    </font>
    <font>
      <sz val="11"/>
      <color theme="1"/>
      <name val="Arial"/>
      <family val="2"/>
    </font>
    <font>
      <sz val="11"/>
      <name val="Arial"/>
      <family val="2"/>
    </font>
    <font>
      <b/>
      <sz val="11"/>
      <name val="Arial"/>
      <family val="2"/>
    </font>
    <font>
      <b/>
      <sz val="11"/>
      <color theme="1"/>
      <name val="Arial"/>
      <family val="2"/>
    </font>
    <font>
      <sz val="10"/>
      <name val="Arial"/>
      <family val="2"/>
    </font>
    <font>
      <vertAlign val="superscript"/>
      <sz val="11"/>
      <name val="Arial"/>
      <family val="2"/>
    </font>
    <font>
      <b/>
      <sz val="18"/>
      <name val="Arial"/>
      <family val="2"/>
    </font>
    <font>
      <b/>
      <sz val="18"/>
      <color rgb="FF000000"/>
      <name val="Arial"/>
      <family val="2"/>
    </font>
    <font>
      <sz val="16"/>
      <color rgb="FF000000"/>
      <name val="Arial"/>
      <family val="2"/>
    </font>
    <font>
      <sz val="11"/>
      <color rgb="FF000000"/>
      <name val="Arial"/>
      <family val="2"/>
    </font>
    <font>
      <sz val="9"/>
      <color theme="1"/>
      <name val="Arial"/>
      <family val="2"/>
    </font>
    <font>
      <sz val="9"/>
      <color theme="1"/>
      <name val="Calibri"/>
      <family val="2"/>
      <scheme val="minor"/>
    </font>
    <font>
      <sz val="9"/>
      <color indexed="8"/>
      <name val="Arial"/>
      <family val="2"/>
    </font>
    <font>
      <sz val="10"/>
      <color theme="1"/>
      <name val="Arial"/>
      <family val="2"/>
    </font>
    <font>
      <b/>
      <sz val="12"/>
      <name val="Arial"/>
      <family val="2"/>
    </font>
  </fonts>
  <fills count="13">
    <fill>
      <patternFill patternType="none"/>
    </fill>
    <fill>
      <patternFill patternType="gray125"/>
    </fill>
    <fill>
      <patternFill patternType="solid">
        <fgColor rgb="FFFFFF00"/>
        <bgColor indexed="64"/>
      </patternFill>
    </fill>
    <fill>
      <patternFill patternType="solid">
        <fgColor theme="5" tint="0.59999389629810485"/>
        <bgColor indexed="65"/>
      </patternFill>
    </fill>
    <fill>
      <patternFill patternType="solid">
        <fgColor indexed="9"/>
        <bgColor indexed="64"/>
      </patternFill>
    </fill>
    <fill>
      <patternFill patternType="solid">
        <fgColor theme="5" tint="0.59999389629810485"/>
        <bgColor indexed="64"/>
      </patternFill>
    </fill>
    <fill>
      <patternFill patternType="solid">
        <fgColor theme="0"/>
        <bgColor indexed="64"/>
      </patternFill>
    </fill>
    <fill>
      <patternFill patternType="solid">
        <fgColor rgb="FF00660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59999389629810485"/>
        <bgColor indexed="9"/>
      </patternFill>
    </fill>
    <fill>
      <patternFill patternType="solid">
        <fgColor rgb="FFCCFF99"/>
        <bgColor indexed="64"/>
      </patternFill>
    </fill>
  </fills>
  <borders count="46">
    <border>
      <left/>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diagonalDown="1">
      <left/>
      <right style="medium">
        <color indexed="64"/>
      </right>
      <top style="medium">
        <color indexed="64"/>
      </top>
      <bottom/>
      <diagonal style="medium">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style="medium">
        <color rgb="FF000000"/>
      </right>
      <top style="thin">
        <color indexed="64"/>
      </top>
      <bottom/>
      <diagonal/>
    </border>
    <border>
      <left style="thin">
        <color indexed="64"/>
      </left>
      <right/>
      <top style="thin">
        <color indexed="64"/>
      </top>
      <bottom/>
      <diagonal/>
    </border>
    <border>
      <left style="medium">
        <color rgb="FF000000"/>
      </left>
      <right style="medium">
        <color rgb="FF000000"/>
      </right>
      <top style="medium">
        <color rgb="FF000000"/>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theme="5" tint="-0.24994659260841701"/>
      </left>
      <right style="medium">
        <color theme="5" tint="-0.24994659260841701"/>
      </right>
      <top style="medium">
        <color theme="5" tint="-0.24994659260841701"/>
      </top>
      <bottom style="medium">
        <color theme="5" tint="-0.24994659260841701"/>
      </bottom>
      <diagonal/>
    </border>
    <border>
      <left style="medium">
        <color rgb="FF008000"/>
      </left>
      <right style="medium">
        <color rgb="FF008000"/>
      </right>
      <top style="medium">
        <color rgb="FF008000"/>
      </top>
      <bottom style="thin">
        <color rgb="FF008000"/>
      </bottom>
      <diagonal/>
    </border>
    <border>
      <left style="medium">
        <color rgb="FF008000"/>
      </left>
      <right style="medium">
        <color rgb="FF008000"/>
      </right>
      <top style="thin">
        <color rgb="FF008000"/>
      </top>
      <bottom style="thin">
        <color rgb="FF008000"/>
      </bottom>
      <diagonal/>
    </border>
    <border>
      <left style="medium">
        <color indexed="64"/>
      </left>
      <right style="medium">
        <color indexed="64"/>
      </right>
      <top style="thin">
        <color indexed="64"/>
      </top>
      <bottom/>
      <diagonal/>
    </border>
  </borders>
  <cellStyleXfs count="19">
    <xf numFmtId="0" fontId="0" fillId="0" borderId="0"/>
    <xf numFmtId="164" fontId="3" fillId="0" borderId="0" applyFont="0" applyFill="0" applyBorder="0" applyAlignment="0" applyProtection="0"/>
    <xf numFmtId="0" fontId="6" fillId="0" borderId="0"/>
    <xf numFmtId="0" fontId="5" fillId="0" borderId="15" applyFont="0" applyBorder="0" applyAlignment="0">
      <alignment horizontal="center" vertical="top"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xf numFmtId="0" fontId="2" fillId="0" borderId="0"/>
    <xf numFmtId="9" fontId="8" fillId="0" borderId="0" applyFont="0" applyFill="0" applyBorder="0" applyAlignment="0" applyProtection="0"/>
    <xf numFmtId="9" fontId="5" fillId="0" borderId="0" applyFont="0" applyFill="0" applyBorder="0" applyAlignment="0" applyProtection="0"/>
    <xf numFmtId="0" fontId="5" fillId="0" borderId="0"/>
    <xf numFmtId="165" fontId="6" fillId="0" borderId="0" applyFont="0" applyFill="0" applyBorder="0" applyAlignment="0" applyProtection="0"/>
    <xf numFmtId="0" fontId="12" fillId="3" borderId="0" applyNumberFormat="0" applyBorder="0" applyAlignment="0" applyProtection="0"/>
    <xf numFmtId="164" fontId="1" fillId="0" borderId="0" applyFont="0" applyFill="0" applyBorder="0" applyAlignment="0" applyProtection="0"/>
    <xf numFmtId="165" fontId="16" fillId="0" borderId="0" applyFont="0" applyFill="0" applyBorder="0" applyAlignment="0" applyProtection="0"/>
    <xf numFmtId="0" fontId="16" fillId="0" borderId="0"/>
    <xf numFmtId="9" fontId="5" fillId="0" borderId="0" applyFont="0" applyFill="0" applyBorder="0" applyAlignment="0" applyProtection="0"/>
    <xf numFmtId="0" fontId="5" fillId="0" borderId="0"/>
  </cellStyleXfs>
  <cellXfs count="509">
    <xf numFmtId="0" fontId="0" fillId="0" borderId="0" xfId="0"/>
    <xf numFmtId="0" fontId="4" fillId="0" borderId="6" xfId="0" applyFont="1" applyBorder="1" applyAlignment="1">
      <alignment horizontal="justify" vertical="top" wrapText="1"/>
    </xf>
    <xf numFmtId="0" fontId="0" fillId="0" borderId="0" xfId="0" applyAlignment="1">
      <alignment wrapText="1"/>
    </xf>
    <xf numFmtId="0" fontId="4" fillId="0" borderId="0" xfId="0" applyFont="1" applyAlignment="1">
      <alignment horizontal="center" wrapText="1"/>
    </xf>
    <xf numFmtId="0" fontId="4" fillId="0" borderId="0" xfId="0" applyFont="1" applyAlignment="1">
      <alignment horizontal="center" vertical="top" wrapText="1"/>
    </xf>
    <xf numFmtId="0" fontId="7" fillId="0" borderId="14" xfId="2" applyFont="1" applyBorder="1" applyAlignment="1">
      <alignment horizontal="center" vertical="center" wrapText="1"/>
    </xf>
    <xf numFmtId="0" fontId="6" fillId="0" borderId="14" xfId="2" applyBorder="1" applyAlignment="1">
      <alignment vertical="center" wrapText="1"/>
    </xf>
    <xf numFmtId="0" fontId="6" fillId="0" borderId="0" xfId="2" applyAlignment="1">
      <alignment horizontal="center" vertical="center" wrapText="1"/>
    </xf>
    <xf numFmtId="0" fontId="7" fillId="0" borderId="10" xfId="2" applyFont="1" applyBorder="1" applyAlignment="1">
      <alignment horizontal="center" vertical="center" wrapText="1"/>
    </xf>
    <xf numFmtId="0" fontId="7" fillId="0" borderId="0" xfId="2" applyFont="1" applyAlignment="1">
      <alignment horizontal="center" vertical="center" wrapText="1"/>
    </xf>
    <xf numFmtId="0" fontId="5" fillId="0" borderId="10" xfId="2" applyFont="1" applyBorder="1" applyAlignment="1">
      <alignment horizontal="left" vertical="center" wrapText="1"/>
    </xf>
    <xf numFmtId="0" fontId="6" fillId="0" borderId="10" xfId="2" applyBorder="1" applyAlignment="1">
      <alignment vertical="center" wrapText="1"/>
    </xf>
    <xf numFmtId="0" fontId="6" fillId="0" borderId="10" xfId="2" applyBorder="1" applyAlignment="1">
      <alignment vertical="justify" wrapText="1"/>
    </xf>
    <xf numFmtId="0" fontId="6" fillId="0" borderId="0" xfId="2" applyAlignment="1">
      <alignment vertical="center" wrapText="1"/>
    </xf>
    <xf numFmtId="0" fontId="5" fillId="0" borderId="10" xfId="2" applyFont="1" applyBorder="1" applyAlignment="1">
      <alignment vertical="center" wrapText="1"/>
    </xf>
    <xf numFmtId="0" fontId="6" fillId="0" borderId="10" xfId="2" applyBorder="1" applyAlignment="1">
      <alignment horizontal="left" vertical="center" wrapText="1"/>
    </xf>
    <xf numFmtId="0" fontId="5" fillId="4" borderId="10" xfId="2" applyFont="1" applyFill="1" applyBorder="1" applyAlignment="1">
      <alignment horizontal="left" vertical="center" wrapText="1"/>
    </xf>
    <xf numFmtId="0" fontId="6" fillId="0" borderId="0" xfId="2" applyAlignment="1">
      <alignment horizontal="left" vertical="center" wrapText="1"/>
    </xf>
    <xf numFmtId="0" fontId="9" fillId="0" borderId="10" xfId="2" applyFont="1" applyBorder="1" applyAlignment="1">
      <alignment vertical="center" wrapText="1"/>
    </xf>
    <xf numFmtId="0" fontId="9" fillId="0" borderId="10" xfId="2" applyFont="1" applyBorder="1" applyAlignment="1">
      <alignment horizontal="center" vertical="center" wrapText="1"/>
    </xf>
    <xf numFmtId="0" fontId="10" fillId="0" borderId="0" xfId="2" applyFont="1" applyAlignment="1">
      <alignment vertical="center" wrapText="1"/>
    </xf>
    <xf numFmtId="0" fontId="10" fillId="0" borderId="10" xfId="2" applyFont="1" applyBorder="1" applyAlignment="1">
      <alignment vertical="center" wrapText="1"/>
    </xf>
    <xf numFmtId="0" fontId="10" fillId="0" borderId="10" xfId="2" applyFont="1" applyBorder="1" applyAlignment="1">
      <alignment vertical="justify" wrapText="1"/>
    </xf>
    <xf numFmtId="0" fontId="9" fillId="0" borderId="0" xfId="2" applyFont="1" applyAlignment="1">
      <alignment horizontal="center" vertical="center" wrapText="1"/>
    </xf>
    <xf numFmtId="0" fontId="10" fillId="0" borderId="10" xfId="2" applyFont="1" applyBorder="1" applyAlignment="1">
      <alignment horizontal="left" vertical="center" wrapText="1"/>
    </xf>
    <xf numFmtId="0" fontId="9" fillId="0" borderId="10" xfId="2" applyFont="1" applyBorder="1" applyAlignment="1">
      <alignment horizontal="left" vertical="center" wrapText="1"/>
    </xf>
    <xf numFmtId="0" fontId="10" fillId="0" borderId="0" xfId="2" applyFont="1" applyBorder="1" applyAlignment="1">
      <alignment horizontal="left" vertical="center" wrapText="1"/>
    </xf>
    <xf numFmtId="0" fontId="10" fillId="0" borderId="0" xfId="2" applyFont="1" applyBorder="1" applyAlignment="1">
      <alignment vertical="center" wrapText="1"/>
    </xf>
    <xf numFmtId="0" fontId="10" fillId="0" borderId="0" xfId="2" applyFont="1" applyAlignment="1">
      <alignment horizontal="left" vertical="center" wrapText="1"/>
    </xf>
    <xf numFmtId="0" fontId="5" fillId="0" borderId="0" xfId="11" applyAlignment="1">
      <alignment horizontal="center" vertical="center" wrapText="1"/>
    </xf>
    <xf numFmtId="2" fontId="7" fillId="0" borderId="10" xfId="11" applyNumberFormat="1" applyFont="1" applyBorder="1" applyAlignment="1">
      <alignment horizontal="center" vertical="center" wrapText="1"/>
    </xf>
    <xf numFmtId="166" fontId="7" fillId="0" borderId="10" xfId="11" applyNumberFormat="1" applyFont="1" applyBorder="1" applyAlignment="1">
      <alignment horizontal="center" vertical="center" wrapText="1"/>
    </xf>
    <xf numFmtId="0" fontId="7" fillId="5" borderId="10" xfId="11" applyFont="1" applyFill="1" applyBorder="1" applyAlignment="1">
      <alignment horizontal="center" vertical="center" wrapText="1"/>
    </xf>
    <xf numFmtId="0" fontId="7" fillId="5" borderId="10" xfId="11" applyFont="1" applyFill="1" applyBorder="1" applyAlignment="1">
      <alignment horizontal="left" vertical="center" wrapText="1"/>
    </xf>
    <xf numFmtId="2" fontId="7" fillId="5" borderId="10" xfId="11" applyNumberFormat="1" applyFont="1" applyFill="1" applyBorder="1" applyAlignment="1">
      <alignment horizontal="center" vertical="center" wrapText="1"/>
    </xf>
    <xf numFmtId="166" fontId="7" fillId="5" borderId="10" xfId="11" applyNumberFormat="1" applyFont="1" applyFill="1" applyBorder="1" applyAlignment="1">
      <alignment horizontal="center" vertical="center" wrapText="1"/>
    </xf>
    <xf numFmtId="0" fontId="7" fillId="0" borderId="0" xfId="11" applyFont="1" applyAlignment="1">
      <alignment horizontal="center" vertical="center" wrapText="1"/>
    </xf>
    <xf numFmtId="0" fontId="5" fillId="0" borderId="10" xfId="11" applyFont="1" applyBorder="1" applyAlignment="1">
      <alignment horizontal="left" vertical="center" wrapText="1"/>
    </xf>
    <xf numFmtId="2" fontId="5" fillId="0" borderId="10" xfId="11" applyNumberFormat="1" applyBorder="1" applyAlignment="1">
      <alignment horizontal="center" vertical="center" wrapText="1"/>
    </xf>
    <xf numFmtId="2" fontId="5" fillId="0" borderId="10" xfId="11" applyNumberFormat="1" applyBorder="1" applyAlignment="1">
      <alignment horizontal="center" vertical="justify" wrapText="1"/>
    </xf>
    <xf numFmtId="2" fontId="5" fillId="0" borderId="10" xfId="11" applyNumberFormat="1" applyBorder="1" applyAlignment="1">
      <alignment vertical="center" wrapText="1"/>
    </xf>
    <xf numFmtId="166" fontId="5" fillId="0" borderId="10" xfId="11" applyNumberFormat="1" applyBorder="1" applyAlignment="1">
      <alignment vertical="center" wrapText="1"/>
    </xf>
    <xf numFmtId="0" fontId="5" fillId="0" borderId="0" xfId="11" applyAlignment="1">
      <alignment vertical="center" wrapText="1"/>
    </xf>
    <xf numFmtId="0" fontId="5" fillId="0" borderId="0" xfId="11" applyAlignment="1">
      <alignment horizontal="left" vertical="center" wrapText="1"/>
    </xf>
    <xf numFmtId="0" fontId="5" fillId="0" borderId="10" xfId="11" applyFont="1" applyBorder="1" applyAlignment="1">
      <alignment vertical="center" wrapText="1"/>
    </xf>
    <xf numFmtId="0" fontId="5" fillId="0" borderId="10" xfId="11" applyFont="1" applyFill="1" applyBorder="1" applyAlignment="1">
      <alignment horizontal="left" vertical="center" wrapText="1"/>
    </xf>
    <xf numFmtId="0" fontId="5" fillId="0" borderId="10" xfId="11" applyBorder="1" applyAlignment="1">
      <alignment vertical="center" wrapText="1"/>
    </xf>
    <xf numFmtId="2" fontId="5" fillId="0" borderId="10" xfId="11" applyNumberFormat="1" applyFont="1" applyFill="1" applyBorder="1" applyAlignment="1">
      <alignment horizontal="center" vertical="center" wrapText="1"/>
    </xf>
    <xf numFmtId="0" fontId="7" fillId="0" borderId="10" xfId="11" applyFont="1" applyFill="1" applyBorder="1" applyAlignment="1">
      <alignment horizontal="center" vertical="center" wrapText="1"/>
    </xf>
    <xf numFmtId="2" fontId="7" fillId="0" borderId="10" xfId="11" applyNumberFormat="1" applyFont="1" applyFill="1" applyBorder="1" applyAlignment="1">
      <alignment horizontal="center" vertical="center" wrapText="1"/>
    </xf>
    <xf numFmtId="166" fontId="7" fillId="0" borderId="10" xfId="11" applyNumberFormat="1" applyFont="1" applyFill="1" applyBorder="1" applyAlignment="1">
      <alignment horizontal="center" vertical="center" wrapText="1"/>
    </xf>
    <xf numFmtId="0" fontId="7" fillId="0" borderId="0" xfId="11" applyFont="1" applyFill="1" applyAlignment="1">
      <alignment horizontal="center" vertical="center" wrapText="1"/>
    </xf>
    <xf numFmtId="2" fontId="5" fillId="0" borderId="10" xfId="11" applyNumberFormat="1" applyFont="1" applyBorder="1" applyAlignment="1">
      <alignment horizontal="center" vertical="center" wrapText="1"/>
    </xf>
    <xf numFmtId="0" fontId="5" fillId="0" borderId="10" xfId="11" applyBorder="1" applyAlignment="1">
      <alignment horizontal="left" vertical="center" wrapText="1"/>
    </xf>
    <xf numFmtId="2" fontId="5" fillId="0" borderId="10" xfId="11" applyNumberFormat="1" applyFill="1" applyBorder="1" applyAlignment="1">
      <alignment horizontal="center" vertical="center" wrapText="1"/>
    </xf>
    <xf numFmtId="0" fontId="5" fillId="0" borderId="10" xfId="11" applyFont="1" applyFill="1" applyBorder="1" applyAlignment="1">
      <alignment vertical="center" wrapText="1"/>
    </xf>
    <xf numFmtId="0" fontId="5" fillId="0" borderId="10" xfId="11" applyFill="1" applyBorder="1" applyAlignment="1">
      <alignment vertical="center" wrapText="1"/>
    </xf>
    <xf numFmtId="165" fontId="7" fillId="5" borderId="10" xfId="12" applyFont="1" applyFill="1" applyBorder="1" applyAlignment="1">
      <alignment horizontal="left" vertical="center" wrapText="1"/>
    </xf>
    <xf numFmtId="0" fontId="5" fillId="0" borderId="10" xfId="11" applyFill="1" applyBorder="1" applyAlignment="1">
      <alignment horizontal="left" vertical="center" wrapText="1"/>
    </xf>
    <xf numFmtId="2" fontId="5" fillId="0" borderId="0" xfId="11" applyNumberFormat="1" applyAlignment="1">
      <alignment horizontal="center" vertical="center" wrapText="1"/>
    </xf>
    <xf numFmtId="2" fontId="5" fillId="0" borderId="0" xfId="11" applyNumberFormat="1" applyAlignment="1">
      <alignment vertical="center" wrapText="1"/>
    </xf>
    <xf numFmtId="166" fontId="5" fillId="0" borderId="0" xfId="11" applyNumberFormat="1" applyAlignment="1">
      <alignment vertical="center" wrapText="1"/>
    </xf>
    <xf numFmtId="2" fontId="9" fillId="0" borderId="10" xfId="2" applyNumberFormat="1" applyFont="1" applyBorder="1" applyAlignment="1">
      <alignment horizontal="center" vertical="top" wrapText="1"/>
    </xf>
    <xf numFmtId="0" fontId="9" fillId="5" borderId="10" xfId="2" applyFont="1" applyFill="1" applyBorder="1" applyAlignment="1">
      <alignment horizontal="left" vertical="center" wrapText="1"/>
    </xf>
    <xf numFmtId="0" fontId="9" fillId="5" borderId="10" xfId="2" applyFont="1" applyFill="1" applyBorder="1" applyAlignment="1">
      <alignment horizontal="left" vertical="top" wrapText="1"/>
    </xf>
    <xf numFmtId="2" fontId="9" fillId="5" borderId="10" xfId="2" applyNumberFormat="1" applyFont="1" applyFill="1" applyBorder="1" applyAlignment="1">
      <alignment horizontal="center" vertical="top" wrapText="1"/>
    </xf>
    <xf numFmtId="0" fontId="9" fillId="5" borderId="10" xfId="2" applyFont="1" applyFill="1" applyBorder="1" applyAlignment="1">
      <alignment horizontal="center" vertical="top" wrapText="1"/>
    </xf>
    <xf numFmtId="2" fontId="9" fillId="5" borderId="10" xfId="2" applyNumberFormat="1" applyFont="1" applyFill="1" applyBorder="1" applyAlignment="1">
      <alignment vertical="top" wrapText="1"/>
    </xf>
    <xf numFmtId="2" fontId="10" fillId="0" borderId="0" xfId="2" applyNumberFormat="1" applyFont="1" applyAlignment="1">
      <alignment horizontal="center" vertical="top" wrapText="1"/>
    </xf>
    <xf numFmtId="0" fontId="10" fillId="0" borderId="10" xfId="2" applyFont="1" applyBorder="1" applyAlignment="1">
      <alignment vertical="top" wrapText="1"/>
    </xf>
    <xf numFmtId="2" fontId="10" fillId="0" borderId="10" xfId="2" applyNumberFormat="1" applyFont="1" applyBorder="1" applyAlignment="1">
      <alignment vertical="top" wrapText="1"/>
    </xf>
    <xf numFmtId="2" fontId="9" fillId="0" borderId="10" xfId="2" applyNumberFormat="1" applyFont="1" applyFill="1" applyBorder="1" applyAlignment="1">
      <alignment horizontal="center" vertical="top" wrapText="1"/>
    </xf>
    <xf numFmtId="0" fontId="10" fillId="0" borderId="10" xfId="2" applyFont="1" applyBorder="1" applyAlignment="1">
      <alignment horizontal="left" vertical="top" wrapText="1"/>
    </xf>
    <xf numFmtId="2" fontId="10" fillId="0" borderId="10" xfId="2" applyNumberFormat="1" applyFont="1" applyBorder="1" applyAlignment="1">
      <alignment horizontal="center" vertical="top" wrapText="1"/>
    </xf>
    <xf numFmtId="0" fontId="10" fillId="0" borderId="0" xfId="2" applyFont="1" applyFill="1" applyAlignment="1">
      <alignment vertical="center" wrapText="1"/>
    </xf>
    <xf numFmtId="0" fontId="10" fillId="0" borderId="10" xfId="2" applyFont="1" applyFill="1" applyBorder="1" applyAlignment="1">
      <alignment horizontal="left" vertical="top" wrapText="1"/>
    </xf>
    <xf numFmtId="2" fontId="10" fillId="0" borderId="10" xfId="2" applyNumberFormat="1" applyFont="1" applyFill="1" applyBorder="1" applyAlignment="1">
      <alignment horizontal="center" vertical="top" wrapText="1"/>
    </xf>
    <xf numFmtId="2" fontId="10" fillId="0" borderId="10" xfId="2" applyNumberFormat="1" applyFont="1" applyFill="1" applyBorder="1" applyAlignment="1">
      <alignment vertical="top" wrapText="1"/>
    </xf>
    <xf numFmtId="0" fontId="10" fillId="0" borderId="0" xfId="2" applyFont="1" applyAlignment="1">
      <alignment vertical="top" wrapText="1"/>
    </xf>
    <xf numFmtId="167" fontId="10" fillId="0" borderId="10" xfId="2" applyNumberFormat="1" applyFont="1" applyFill="1" applyBorder="1" applyAlignment="1">
      <alignment vertical="center" wrapText="1"/>
    </xf>
    <xf numFmtId="2" fontId="10" fillId="0" borderId="3" xfId="2" applyNumberFormat="1" applyFont="1" applyFill="1" applyBorder="1" applyAlignment="1">
      <alignment vertical="top" wrapText="1"/>
    </xf>
    <xf numFmtId="0" fontId="10" fillId="0" borderId="10" xfId="2" applyFont="1" applyFill="1" applyBorder="1" applyAlignment="1">
      <alignment vertical="center" wrapText="1"/>
    </xf>
    <xf numFmtId="0" fontId="10" fillId="0" borderId="10" xfId="2" applyFont="1" applyFill="1" applyBorder="1" applyAlignment="1">
      <alignment vertical="top" wrapText="1"/>
    </xf>
    <xf numFmtId="0" fontId="10" fillId="0" borderId="10" xfId="2" applyFont="1" applyFill="1" applyBorder="1" applyAlignment="1">
      <alignment horizontal="left" vertical="center" wrapText="1"/>
    </xf>
    <xf numFmtId="2" fontId="10" fillId="0" borderId="10" xfId="2" applyNumberFormat="1" applyFont="1" applyFill="1" applyBorder="1" applyAlignment="1">
      <alignment horizontal="center" vertical="center" wrapText="1"/>
    </xf>
    <xf numFmtId="0" fontId="11" fillId="0" borderId="10" xfId="2" applyFont="1" applyFill="1" applyBorder="1" applyAlignment="1">
      <alignment vertical="center" wrapText="1"/>
    </xf>
    <xf numFmtId="2" fontId="10" fillId="0" borderId="18" xfId="2" applyNumberFormat="1" applyFont="1" applyFill="1" applyBorder="1" applyAlignment="1">
      <alignment horizontal="center" vertical="top" wrapText="1"/>
    </xf>
    <xf numFmtId="0" fontId="10" fillId="0" borderId="18" xfId="2" applyFont="1" applyFill="1" applyBorder="1" applyAlignment="1">
      <alignment vertical="top" wrapText="1"/>
    </xf>
    <xf numFmtId="2" fontId="10" fillId="0" borderId="10" xfId="2" applyNumberFormat="1" applyFont="1" applyFill="1" applyBorder="1" applyAlignment="1">
      <alignment vertical="center" wrapText="1"/>
    </xf>
    <xf numFmtId="0" fontId="10" fillId="0" borderId="16" xfId="2" applyFont="1" applyBorder="1" applyAlignment="1">
      <alignment vertical="center" wrapText="1"/>
    </xf>
    <xf numFmtId="0" fontId="10" fillId="0" borderId="23" xfId="2" applyFont="1" applyBorder="1" applyAlignment="1">
      <alignment horizontal="left" vertical="center" wrapText="1"/>
    </xf>
    <xf numFmtId="2" fontId="10" fillId="0" borderId="3" xfId="2" applyNumberFormat="1" applyFont="1" applyBorder="1" applyAlignment="1">
      <alignment vertical="top" wrapText="1"/>
    </xf>
    <xf numFmtId="0" fontId="10" fillId="0" borderId="16" xfId="2" applyFont="1" applyFill="1" applyBorder="1" applyAlignment="1">
      <alignment vertical="top" wrapText="1"/>
    </xf>
    <xf numFmtId="0" fontId="10" fillId="0" borderId="19" xfId="2" applyFont="1" applyBorder="1" applyAlignment="1">
      <alignment horizontal="left" vertical="center" wrapText="1"/>
    </xf>
    <xf numFmtId="2" fontId="9" fillId="5" borderId="16" xfId="2" applyNumberFormat="1" applyFont="1" applyFill="1" applyBorder="1" applyAlignment="1">
      <alignment vertical="top" wrapText="1"/>
    </xf>
    <xf numFmtId="0" fontId="10" fillId="0" borderId="17" xfId="2" applyFont="1" applyBorder="1" applyAlignment="1">
      <alignment vertical="center" wrapText="1"/>
    </xf>
    <xf numFmtId="0" fontId="10" fillId="0" borderId="19" xfId="2" applyFont="1" applyFill="1" applyBorder="1" applyAlignment="1">
      <alignment horizontal="left" vertical="top" wrapText="1"/>
    </xf>
    <xf numFmtId="0" fontId="10" fillId="0" borderId="0" xfId="2" applyFont="1" applyAlignment="1">
      <alignment horizontal="left" vertical="top" wrapText="1"/>
    </xf>
    <xf numFmtId="2" fontId="10" fillId="0" borderId="0" xfId="2" applyNumberFormat="1" applyFont="1" applyAlignment="1">
      <alignment vertical="top" wrapText="1"/>
    </xf>
    <xf numFmtId="2" fontId="5" fillId="0" borderId="10" xfId="11" applyNumberFormat="1" applyFill="1" applyBorder="1" applyAlignment="1">
      <alignment vertical="center" wrapText="1"/>
    </xf>
    <xf numFmtId="2" fontId="10" fillId="0" borderId="0" xfId="2" applyNumberFormat="1" applyFont="1" applyFill="1" applyAlignment="1">
      <alignment horizontal="center" vertical="top" wrapText="1"/>
    </xf>
    <xf numFmtId="2" fontId="10" fillId="0" borderId="3" xfId="2" applyNumberFormat="1" applyFont="1" applyFill="1" applyBorder="1" applyAlignment="1">
      <alignment horizontal="center" vertical="top" wrapText="1"/>
    </xf>
    <xf numFmtId="0" fontId="10" fillId="0" borderId="0" xfId="2" applyFont="1" applyFill="1" applyAlignment="1">
      <alignment vertical="top" wrapText="1"/>
    </xf>
    <xf numFmtId="0" fontId="10" fillId="0" borderId="16" xfId="2" applyFont="1" applyFill="1" applyBorder="1" applyAlignment="1">
      <alignment horizontal="left" vertical="top" wrapText="1"/>
    </xf>
    <xf numFmtId="2" fontId="10" fillId="0" borderId="16" xfId="2" applyNumberFormat="1" applyFont="1" applyFill="1" applyBorder="1" applyAlignment="1">
      <alignment horizontal="center" vertical="top" wrapText="1"/>
    </xf>
    <xf numFmtId="0" fontId="10" fillId="0" borderId="0" xfId="2" applyFont="1" applyFill="1" applyBorder="1" applyAlignment="1">
      <alignment horizontal="left" vertical="top" wrapText="1"/>
    </xf>
    <xf numFmtId="0" fontId="10" fillId="0" borderId="25" xfId="2" applyFont="1" applyFill="1" applyBorder="1" applyAlignment="1">
      <alignment horizontal="left" vertical="center" wrapText="1"/>
    </xf>
    <xf numFmtId="0" fontId="10" fillId="0" borderId="18" xfId="2" applyFont="1" applyFill="1" applyBorder="1" applyAlignment="1">
      <alignment horizontal="left" vertical="top" wrapText="1"/>
    </xf>
    <xf numFmtId="2" fontId="10" fillId="0" borderId="18" xfId="2" applyNumberFormat="1" applyFont="1" applyFill="1" applyBorder="1" applyAlignment="1">
      <alignment vertical="top" wrapText="1"/>
    </xf>
    <xf numFmtId="2" fontId="10" fillId="0" borderId="10" xfId="2" applyNumberFormat="1" applyFont="1" applyFill="1" applyBorder="1" applyAlignment="1">
      <alignment horizontal="left" vertical="top" wrapText="1"/>
    </xf>
    <xf numFmtId="0" fontId="10" fillId="0" borderId="10" xfId="2" applyFont="1" applyFill="1" applyBorder="1" applyAlignment="1">
      <alignment wrapText="1"/>
    </xf>
    <xf numFmtId="0" fontId="10" fillId="0" borderId="22" xfId="2" applyFont="1" applyFill="1" applyBorder="1" applyAlignment="1">
      <alignment horizontal="left" vertical="top" wrapText="1"/>
    </xf>
    <xf numFmtId="0" fontId="15" fillId="0" borderId="34" xfId="13" applyFont="1" applyFill="1" applyBorder="1" applyAlignment="1">
      <alignment horizontal="center" vertical="center" wrapText="1"/>
    </xf>
    <xf numFmtId="2" fontId="9" fillId="5" borderId="16" xfId="2" applyNumberFormat="1" applyFont="1" applyFill="1" applyBorder="1" applyAlignment="1">
      <alignment horizontal="center" vertical="top" wrapText="1"/>
    </xf>
    <xf numFmtId="2" fontId="10" fillId="0" borderId="18" xfId="2" applyNumberFormat="1" applyFont="1" applyFill="1" applyBorder="1" applyAlignment="1">
      <alignment horizontal="center" vertical="top" wrapText="1"/>
    </xf>
    <xf numFmtId="0" fontId="5" fillId="0" borderId="10" xfId="11" applyFont="1" applyBorder="1" applyAlignment="1">
      <alignment horizontal="left" vertical="center" wrapText="1"/>
    </xf>
    <xf numFmtId="0" fontId="0" fillId="0" borderId="10" xfId="11" applyFont="1" applyBorder="1" applyAlignment="1">
      <alignment vertical="center" wrapText="1"/>
    </xf>
    <xf numFmtId="2" fontId="10" fillId="0" borderId="18" xfId="2" applyNumberFormat="1" applyFont="1" applyBorder="1" applyAlignment="1">
      <alignment vertical="top" wrapText="1"/>
    </xf>
    <xf numFmtId="0" fontId="9" fillId="5" borderId="16" xfId="2" applyFont="1" applyFill="1" applyBorder="1" applyAlignment="1">
      <alignment horizontal="left" vertical="center" wrapText="1"/>
    </xf>
    <xf numFmtId="0" fontId="9" fillId="5" borderId="16" xfId="2" applyFont="1" applyFill="1" applyBorder="1" applyAlignment="1">
      <alignment horizontal="left" vertical="top" wrapText="1"/>
    </xf>
    <xf numFmtId="0" fontId="9" fillId="5" borderId="16" xfId="2" applyFont="1" applyFill="1" applyBorder="1" applyAlignment="1">
      <alignment horizontal="center" vertical="top" wrapText="1"/>
    </xf>
    <xf numFmtId="0" fontId="4" fillId="0" borderId="8" xfId="0" applyFont="1" applyFill="1" applyBorder="1" applyAlignment="1">
      <alignment horizontal="left" vertical="top" wrapText="1"/>
    </xf>
    <xf numFmtId="0" fontId="4" fillId="0" borderId="1" xfId="0" applyFont="1" applyBorder="1" applyAlignment="1">
      <alignment horizontal="center" wrapText="1"/>
    </xf>
    <xf numFmtId="0" fontId="4" fillId="0" borderId="8" xfId="0" applyFont="1" applyBorder="1" applyAlignment="1">
      <alignment horizontal="justify" vertical="top" wrapText="1"/>
    </xf>
    <xf numFmtId="0" fontId="4" fillId="0" borderId="8" xfId="0" applyFont="1" applyBorder="1" applyAlignment="1">
      <alignment horizontal="left" vertical="top" wrapText="1"/>
    </xf>
    <xf numFmtId="0" fontId="4" fillId="0" borderId="6" xfId="0" applyFont="1" applyBorder="1" applyAlignment="1">
      <alignment horizontal="center" wrapText="1"/>
    </xf>
    <xf numFmtId="0" fontId="4" fillId="0" borderId="1" xfId="0" applyFont="1" applyBorder="1" applyAlignment="1">
      <alignment horizontal="justify" vertical="top" wrapText="1"/>
    </xf>
    <xf numFmtId="0" fontId="0" fillId="0" borderId="8" xfId="0" applyBorder="1" applyAlignment="1">
      <alignment vertical="top" wrapText="1"/>
    </xf>
    <xf numFmtId="168" fontId="0" fillId="0" borderId="0" xfId="1" applyNumberFormat="1" applyFont="1" applyAlignment="1">
      <alignment vertical="center"/>
    </xf>
    <xf numFmtId="0" fontId="13" fillId="0" borderId="0" xfId="11" applyFont="1" applyAlignment="1">
      <alignment horizontal="left" vertical="top" wrapText="1"/>
    </xf>
    <xf numFmtId="0" fontId="13" fillId="0" borderId="0" xfId="11" applyFont="1" applyAlignment="1">
      <alignment horizontal="left" vertical="center" wrapText="1"/>
    </xf>
    <xf numFmtId="0" fontId="13" fillId="0" borderId="0" xfId="11" applyFont="1" applyAlignment="1">
      <alignment horizontal="center" vertical="center" wrapText="1"/>
    </xf>
    <xf numFmtId="0" fontId="13" fillId="0" borderId="5" xfId="11" applyFont="1" applyFill="1" applyBorder="1" applyAlignment="1">
      <alignment vertical="center" wrapText="1"/>
    </xf>
    <xf numFmtId="0" fontId="13" fillId="6" borderId="5" xfId="11" applyFont="1" applyFill="1" applyBorder="1" applyAlignment="1">
      <alignment vertical="center" wrapText="1"/>
    </xf>
    <xf numFmtId="0" fontId="13" fillId="6" borderId="5" xfId="2" applyFont="1" applyFill="1" applyBorder="1" applyAlignment="1">
      <alignment horizontal="left" vertical="center" wrapText="1"/>
    </xf>
    <xf numFmtId="168" fontId="13" fillId="0" borderId="0" xfId="1" applyNumberFormat="1" applyFont="1" applyAlignment="1">
      <alignment vertical="center"/>
    </xf>
    <xf numFmtId="0" fontId="13" fillId="0" borderId="5" xfId="11" applyFont="1" applyBorder="1" applyAlignment="1">
      <alignment vertical="center" wrapText="1"/>
    </xf>
    <xf numFmtId="0" fontId="13" fillId="0" borderId="5" xfId="2" applyFont="1" applyBorder="1" applyAlignment="1">
      <alignment horizontal="left" vertical="center" wrapText="1"/>
    </xf>
    <xf numFmtId="168" fontId="0" fillId="0" borderId="38" xfId="1" applyNumberFormat="1" applyFont="1" applyBorder="1" applyAlignment="1">
      <alignment vertical="center"/>
    </xf>
    <xf numFmtId="0" fontId="13" fillId="10" borderId="16" xfId="11" applyFont="1" applyFill="1" applyBorder="1" applyAlignment="1">
      <alignment horizontal="center" vertical="center" wrapText="1"/>
    </xf>
    <xf numFmtId="0" fontId="13" fillId="10" borderId="10" xfId="11" applyFont="1" applyFill="1" applyBorder="1" applyAlignment="1">
      <alignment horizontal="left" vertical="top" wrapText="1"/>
    </xf>
    <xf numFmtId="3" fontId="13" fillId="10" borderId="16" xfId="11" applyNumberFormat="1" applyFont="1" applyFill="1" applyBorder="1" applyAlignment="1">
      <alignment horizontal="center" vertical="center" wrapText="1"/>
    </xf>
    <xf numFmtId="0" fontId="13" fillId="10" borderId="3" xfId="11" applyFont="1" applyFill="1" applyBorder="1" applyAlignment="1">
      <alignment horizontal="left" vertical="top" wrapText="1"/>
    </xf>
    <xf numFmtId="0" fontId="13" fillId="0" borderId="10" xfId="0" applyFont="1" applyBorder="1" applyAlignment="1">
      <alignment horizontal="left" vertical="top" wrapText="1"/>
    </xf>
    <xf numFmtId="0" fontId="13" fillId="0" borderId="3" xfId="11" applyFont="1" applyFill="1" applyBorder="1" applyAlignment="1">
      <alignment horizontal="left" vertical="top" wrapText="1"/>
    </xf>
    <xf numFmtId="0" fontId="13" fillId="0" borderId="10" xfId="11" applyFont="1" applyFill="1" applyBorder="1" applyAlignment="1">
      <alignment horizontal="left" vertical="top" wrapText="1"/>
    </xf>
    <xf numFmtId="3" fontId="13" fillId="0" borderId="10" xfId="11" applyNumberFormat="1" applyFont="1" applyFill="1" applyBorder="1" applyAlignment="1">
      <alignment horizontal="left" vertical="top" wrapText="1"/>
    </xf>
    <xf numFmtId="0" fontId="13" fillId="0" borderId="10" xfId="11" applyFont="1" applyBorder="1" applyAlignment="1">
      <alignment horizontal="left" vertical="top" wrapText="1"/>
    </xf>
    <xf numFmtId="0" fontId="13" fillId="0" borderId="0" xfId="11" applyFont="1" applyAlignment="1">
      <alignment horizontal="left" vertical="top"/>
    </xf>
    <xf numFmtId="0" fontId="12" fillId="0" borderId="10" xfId="0" applyFont="1" applyFill="1" applyBorder="1" applyAlignment="1">
      <alignment vertical="center" wrapText="1"/>
    </xf>
    <xf numFmtId="0" fontId="13" fillId="0" borderId="3" xfId="11" applyFont="1" applyBorder="1" applyAlignment="1">
      <alignment horizontal="left" vertical="top" wrapText="1"/>
    </xf>
    <xf numFmtId="9" fontId="13" fillId="0" borderId="10" xfId="11" applyNumberFormat="1" applyFont="1" applyFill="1" applyBorder="1" applyAlignment="1">
      <alignment horizontal="left" vertical="top" wrapText="1"/>
    </xf>
    <xf numFmtId="0" fontId="13" fillId="0" borderId="0" xfId="11" applyFont="1" applyFill="1" applyAlignment="1">
      <alignment vertical="top"/>
    </xf>
    <xf numFmtId="0" fontId="13" fillId="0" borderId="10" xfId="11" applyFont="1" applyFill="1" applyBorder="1" applyAlignment="1">
      <alignment vertical="top" wrapText="1"/>
    </xf>
    <xf numFmtId="0" fontId="13" fillId="0" borderId="10" xfId="11" applyFont="1" applyBorder="1" applyAlignment="1">
      <alignment horizontal="left" vertical="top"/>
    </xf>
    <xf numFmtId="0" fontId="13" fillId="0" borderId="10" xfId="11" applyNumberFormat="1" applyFont="1" applyBorder="1" applyAlignment="1">
      <alignment horizontal="left" vertical="top" wrapText="1"/>
    </xf>
    <xf numFmtId="9" fontId="13" fillId="0" borderId="10" xfId="10" applyFont="1" applyBorder="1" applyAlignment="1">
      <alignment horizontal="left" vertical="top"/>
    </xf>
    <xf numFmtId="0" fontId="13" fillId="0" borderId="10" xfId="11" applyFont="1" applyBorder="1" applyAlignment="1">
      <alignment horizontal="left" vertical="top"/>
    </xf>
    <xf numFmtId="0" fontId="13" fillId="10" borderId="10" xfId="11" applyFont="1" applyFill="1" applyBorder="1" applyAlignment="1">
      <alignment horizontal="left" vertical="center" wrapText="1"/>
    </xf>
    <xf numFmtId="0" fontId="13" fillId="0" borderId="0" xfId="11" applyFont="1" applyFill="1" applyAlignment="1">
      <alignment horizontal="left" vertical="center"/>
    </xf>
    <xf numFmtId="3" fontId="13" fillId="10" borderId="10" xfId="11" applyNumberFormat="1" applyFont="1" applyFill="1" applyBorder="1" applyAlignment="1">
      <alignment horizontal="left" vertical="center" wrapText="1"/>
    </xf>
    <xf numFmtId="0" fontId="13" fillId="10" borderId="3" xfId="11" applyFont="1" applyFill="1" applyBorder="1" applyAlignment="1">
      <alignment horizontal="left" vertical="center" wrapText="1"/>
    </xf>
    <xf numFmtId="0" fontId="12" fillId="0" borderId="10" xfId="0" applyFont="1" applyFill="1" applyBorder="1" applyAlignment="1">
      <alignment vertical="top" wrapText="1"/>
    </xf>
    <xf numFmtId="0" fontId="13" fillId="10" borderId="10" xfId="11" applyFont="1" applyFill="1" applyBorder="1" applyAlignment="1">
      <alignment horizontal="left" vertical="top"/>
    </xf>
    <xf numFmtId="0" fontId="13" fillId="10" borderId="10" xfId="11" applyFont="1" applyFill="1" applyBorder="1" applyAlignment="1">
      <alignment vertical="top"/>
    </xf>
    <xf numFmtId="0" fontId="13" fillId="11" borderId="10" xfId="11" applyFont="1" applyFill="1" applyBorder="1" applyAlignment="1">
      <alignment horizontal="left" vertical="top" wrapText="1"/>
    </xf>
    <xf numFmtId="0" fontId="14" fillId="11" borderId="19" xfId="11" applyFont="1" applyFill="1" applyBorder="1" applyAlignment="1">
      <alignment horizontal="left" vertical="top" wrapText="1"/>
    </xf>
    <xf numFmtId="0" fontId="14" fillId="11" borderId="10" xfId="11" applyFont="1" applyFill="1" applyBorder="1" applyAlignment="1">
      <alignment horizontal="left" vertical="top" wrapText="1"/>
    </xf>
    <xf numFmtId="0" fontId="13" fillId="0" borderId="3" xfId="11" applyFont="1" applyBorder="1" applyAlignment="1">
      <alignment horizontal="left" vertical="top" wrapText="1"/>
    </xf>
    <xf numFmtId="0" fontId="13" fillId="6" borderId="39" xfId="11" applyFont="1" applyFill="1" applyBorder="1" applyAlignment="1">
      <alignment vertical="center" wrapText="1"/>
    </xf>
    <xf numFmtId="0" fontId="13" fillId="6" borderId="4" xfId="11" applyFont="1" applyFill="1" applyBorder="1" applyAlignment="1">
      <alignment vertical="center" wrapText="1"/>
    </xf>
    <xf numFmtId="168" fontId="0" fillId="0" borderId="10" xfId="1" applyNumberFormat="1" applyFont="1" applyBorder="1" applyAlignment="1">
      <alignment vertical="center"/>
    </xf>
    <xf numFmtId="168" fontId="13" fillId="0" borderId="10" xfId="1" applyNumberFormat="1" applyFont="1" applyBorder="1" applyAlignment="1">
      <alignment vertical="center"/>
    </xf>
    <xf numFmtId="0" fontId="13" fillId="6" borderId="10" xfId="11" applyFont="1" applyFill="1" applyBorder="1" applyAlignment="1">
      <alignment vertical="top" wrapText="1"/>
    </xf>
    <xf numFmtId="0" fontId="13" fillId="0" borderId="16" xfId="11" applyFont="1" applyFill="1" applyBorder="1" applyAlignment="1">
      <alignment horizontal="left" vertical="top" wrapText="1"/>
    </xf>
    <xf numFmtId="168" fontId="13" fillId="0" borderId="10" xfId="1" applyNumberFormat="1" applyFont="1" applyFill="1" applyBorder="1" applyAlignment="1">
      <alignment horizontal="left" vertical="top" wrapText="1"/>
    </xf>
    <xf numFmtId="168" fontId="13" fillId="10" borderId="10" xfId="1" applyNumberFormat="1" applyFont="1" applyFill="1" applyBorder="1" applyAlignment="1">
      <alignment horizontal="left" vertical="center" wrapText="1"/>
    </xf>
    <xf numFmtId="168" fontId="13" fillId="0" borderId="0" xfId="1" applyNumberFormat="1" applyFont="1" applyAlignment="1">
      <alignment horizontal="left" vertical="top"/>
    </xf>
    <xf numFmtId="0" fontId="13" fillId="9" borderId="10" xfId="11" applyFont="1" applyFill="1" applyBorder="1" applyAlignment="1">
      <alignment vertical="top" wrapText="1"/>
    </xf>
    <xf numFmtId="9" fontId="13" fillId="9" borderId="10" xfId="11" applyNumberFormat="1" applyFont="1" applyFill="1" applyBorder="1" applyAlignment="1">
      <alignment horizontal="left" vertical="top" wrapText="1"/>
    </xf>
    <xf numFmtId="9" fontId="0" fillId="0" borderId="10" xfId="0" applyNumberFormat="1" applyBorder="1" applyAlignment="1">
      <alignment vertical="center" wrapText="1"/>
    </xf>
    <xf numFmtId="9" fontId="0" fillId="0" borderId="10" xfId="0" applyNumberFormat="1" applyBorder="1" applyAlignment="1">
      <alignment horizontal="right" vertical="center" wrapText="1"/>
    </xf>
    <xf numFmtId="0" fontId="13" fillId="6" borderId="18" xfId="11" applyFont="1" applyFill="1" applyBorder="1" applyAlignment="1">
      <alignment horizontal="left" vertical="center" wrapText="1"/>
    </xf>
    <xf numFmtId="0" fontId="13" fillId="6" borderId="0" xfId="11" applyFont="1" applyFill="1" applyBorder="1" applyAlignment="1">
      <alignment horizontal="left" vertical="center" wrapText="1"/>
    </xf>
    <xf numFmtId="10" fontId="13" fillId="0" borderId="10" xfId="11" applyNumberFormat="1" applyFont="1" applyBorder="1" applyAlignment="1">
      <alignment horizontal="left" vertical="top" wrapText="1"/>
    </xf>
    <xf numFmtId="9" fontId="13" fillId="0" borderId="10" xfId="11" applyNumberFormat="1" applyFont="1" applyBorder="1" applyAlignment="1">
      <alignment horizontal="right" vertical="center" wrapText="1"/>
    </xf>
    <xf numFmtId="9" fontId="13" fillId="0" borderId="10" xfId="0" applyNumberFormat="1" applyFont="1" applyBorder="1" applyAlignment="1">
      <alignment horizontal="left" vertical="top" wrapText="1"/>
    </xf>
    <xf numFmtId="0" fontId="13" fillId="6" borderId="10" xfId="11" applyFont="1" applyFill="1" applyBorder="1" applyAlignment="1">
      <alignment horizontal="left" vertical="center" wrapText="1"/>
    </xf>
    <xf numFmtId="0" fontId="13" fillId="10" borderId="0" xfId="11" applyFont="1" applyFill="1" applyAlignment="1">
      <alignment horizontal="left" vertical="top"/>
    </xf>
    <xf numFmtId="0" fontId="13" fillId="0" borderId="10" xfId="11" applyFont="1" applyFill="1" applyBorder="1" applyAlignment="1">
      <alignment horizontal="left" vertical="top"/>
    </xf>
    <xf numFmtId="0" fontId="13" fillId="0" borderId="10" xfId="0" applyFont="1" applyBorder="1" applyAlignment="1">
      <alignment vertical="center" wrapText="1"/>
    </xf>
    <xf numFmtId="0" fontId="13" fillId="0" borderId="10" xfId="0" applyFont="1" applyBorder="1" applyAlignment="1">
      <alignment horizontal="right" vertical="center" wrapText="1"/>
    </xf>
    <xf numFmtId="0" fontId="13" fillId="0" borderId="10" xfId="0" applyFont="1" applyBorder="1" applyAlignment="1">
      <alignment horizontal="center" vertical="center" wrapText="1"/>
    </xf>
    <xf numFmtId="0" fontId="14" fillId="10" borderId="10" xfId="0" applyFont="1" applyFill="1" applyBorder="1" applyAlignment="1">
      <alignment horizontal="center" vertical="center"/>
    </xf>
    <xf numFmtId="0" fontId="14" fillId="10" borderId="10" xfId="0" applyFont="1" applyFill="1" applyBorder="1" applyAlignment="1">
      <alignment vertical="center" wrapText="1"/>
    </xf>
    <xf numFmtId="0" fontId="14" fillId="10" borderId="10" xfId="0" applyFont="1" applyFill="1" applyBorder="1" applyAlignment="1">
      <alignment horizontal="center" vertical="center" wrapText="1"/>
    </xf>
    <xf numFmtId="0" fontId="13" fillId="0" borderId="0" xfId="0" applyFont="1"/>
    <xf numFmtId="0" fontId="13" fillId="0" borderId="0" xfId="0" applyFont="1" applyAlignment="1">
      <alignment vertical="center" wrapText="1"/>
    </xf>
    <xf numFmtId="9" fontId="13" fillId="0" borderId="10" xfId="0" applyNumberFormat="1" applyFont="1" applyBorder="1" applyAlignment="1">
      <alignment vertical="center" wrapText="1"/>
    </xf>
    <xf numFmtId="0" fontId="14" fillId="0" borderId="0" xfId="0" applyFont="1" applyAlignment="1">
      <alignment horizontal="center" vertical="center"/>
    </xf>
    <xf numFmtId="0" fontId="13" fillId="0" borderId="10" xfId="0" applyFont="1" applyBorder="1" applyAlignment="1">
      <alignment vertical="top" wrapText="1"/>
    </xf>
    <xf numFmtId="0" fontId="13" fillId="0" borderId="19" xfId="0" applyFont="1" applyBorder="1" applyAlignment="1">
      <alignment horizontal="left" vertical="center" wrapText="1"/>
    </xf>
    <xf numFmtId="0" fontId="13" fillId="0" borderId="10" xfId="0" applyFont="1" applyBorder="1"/>
    <xf numFmtId="0" fontId="20" fillId="0" borderId="40" xfId="0" applyFont="1" applyFill="1" applyBorder="1" applyAlignment="1" applyProtection="1">
      <alignment horizontal="left" vertical="center" wrapText="1" readingOrder="1"/>
    </xf>
    <xf numFmtId="0" fontId="21" fillId="0" borderId="40" xfId="0" applyFont="1" applyFill="1" applyBorder="1" applyAlignment="1" applyProtection="1">
      <alignment horizontal="left" vertical="center" wrapText="1" readingOrder="1"/>
    </xf>
    <xf numFmtId="0" fontId="21" fillId="0" borderId="41" xfId="0" applyFont="1" applyFill="1" applyBorder="1" applyAlignment="1" applyProtection="1">
      <alignment horizontal="left" vertical="center" wrapText="1"/>
    </xf>
    <xf numFmtId="0" fontId="21" fillId="0" borderId="10" xfId="0" applyFont="1" applyFill="1" applyBorder="1" applyAlignment="1" applyProtection="1">
      <alignment horizontal="left" vertical="center" wrapText="1" readingOrder="1"/>
    </xf>
    <xf numFmtId="0" fontId="13" fillId="0" borderId="0" xfId="0" applyFont="1" applyAlignment="1">
      <alignment horizontal="left" vertical="center" wrapText="1"/>
    </xf>
    <xf numFmtId="0" fontId="7" fillId="5" borderId="10" xfId="11" applyFont="1" applyFill="1" applyBorder="1" applyAlignment="1">
      <alignment horizontal="center" vertical="center" wrapText="1"/>
    </xf>
    <xf numFmtId="2" fontId="9" fillId="5" borderId="10" xfId="2" applyNumberFormat="1" applyFont="1" applyFill="1" applyBorder="1" applyAlignment="1">
      <alignment horizontal="center" vertical="top" wrapText="1"/>
    </xf>
    <xf numFmtId="0" fontId="10" fillId="0" borderId="16" xfId="2" applyFont="1" applyBorder="1" applyAlignment="1">
      <alignment horizontal="left" vertical="center" wrapText="1"/>
    </xf>
    <xf numFmtId="0" fontId="10" fillId="0" borderId="17" xfId="2" applyFont="1" applyBorder="1" applyAlignment="1">
      <alignment horizontal="left" vertical="center" wrapText="1"/>
    </xf>
    <xf numFmtId="0" fontId="10" fillId="0" borderId="18" xfId="2" applyFont="1" applyBorder="1" applyAlignment="1">
      <alignment horizontal="left" vertical="center" wrapText="1"/>
    </xf>
    <xf numFmtId="0" fontId="10" fillId="0" borderId="24" xfId="2" applyFont="1" applyBorder="1" applyAlignment="1">
      <alignment horizontal="left" vertical="center" wrapText="1"/>
    </xf>
    <xf numFmtId="0" fontId="10" fillId="0" borderId="26" xfId="2" applyFont="1" applyBorder="1" applyAlignment="1">
      <alignment horizontal="left" vertical="center" wrapText="1"/>
    </xf>
    <xf numFmtId="0" fontId="10" fillId="0" borderId="10" xfId="2" applyFont="1" applyBorder="1" applyAlignment="1">
      <alignment horizontal="left" vertical="center" wrapText="1"/>
    </xf>
    <xf numFmtId="0" fontId="7" fillId="5" borderId="10" xfId="2" applyFont="1" applyFill="1" applyBorder="1" applyAlignment="1">
      <alignment horizontal="center" vertical="center" wrapText="1"/>
    </xf>
    <xf numFmtId="0" fontId="13" fillId="0" borderId="10" xfId="11" applyFont="1" applyBorder="1" applyAlignment="1">
      <alignment horizontal="left" vertical="top"/>
    </xf>
    <xf numFmtId="0" fontId="13" fillId="10" borderId="10" xfId="11" applyFont="1" applyFill="1" applyBorder="1" applyAlignment="1">
      <alignment horizontal="left" vertical="top"/>
    </xf>
    <xf numFmtId="0" fontId="19" fillId="0" borderId="40" xfId="0" applyFont="1" applyFill="1" applyBorder="1" applyAlignment="1" applyProtection="1">
      <alignment horizontal="center" textRotation="90" readingOrder="1"/>
    </xf>
    <xf numFmtId="0" fontId="7" fillId="5" borderId="10" xfId="11" applyFont="1" applyFill="1" applyBorder="1" applyAlignment="1">
      <alignment horizontal="center" vertical="center" wrapText="1"/>
    </xf>
    <xf numFmtId="0" fontId="10" fillId="0" borderId="16" xfId="2" applyFont="1" applyBorder="1" applyAlignment="1">
      <alignment horizontal="left" vertical="center" wrapText="1"/>
    </xf>
    <xf numFmtId="0" fontId="10" fillId="0" borderId="17" xfId="2" applyFont="1" applyBorder="1" applyAlignment="1">
      <alignment horizontal="left" vertical="center" wrapText="1"/>
    </xf>
    <xf numFmtId="0" fontId="10" fillId="0" borderId="18" xfId="2" applyFont="1" applyBorder="1" applyAlignment="1">
      <alignment horizontal="left" vertical="center" wrapText="1"/>
    </xf>
    <xf numFmtId="0" fontId="10" fillId="0" borderId="10" xfId="2" applyFont="1" applyBorder="1" applyAlignment="1">
      <alignment horizontal="left" vertical="center" wrapText="1"/>
    </xf>
    <xf numFmtId="0" fontId="7" fillId="5" borderId="10" xfId="2" applyFont="1" applyFill="1" applyBorder="1" applyAlignment="1">
      <alignment horizontal="center" vertical="center" wrapText="1"/>
    </xf>
    <xf numFmtId="2" fontId="9" fillId="5" borderId="16" xfId="2" applyNumberFormat="1" applyFont="1" applyFill="1" applyBorder="1" applyAlignment="1">
      <alignment horizontal="center" vertical="top" wrapText="1"/>
    </xf>
    <xf numFmtId="2" fontId="9" fillId="5" borderId="10" xfId="2" applyNumberFormat="1" applyFont="1" applyFill="1" applyBorder="1" applyAlignment="1">
      <alignment horizontal="center" vertical="top" wrapText="1"/>
    </xf>
    <xf numFmtId="0" fontId="10" fillId="0" borderId="24" xfId="2" applyFont="1" applyBorder="1" applyAlignment="1">
      <alignment horizontal="left" vertical="center" wrapText="1"/>
    </xf>
    <xf numFmtId="0" fontId="10" fillId="0" borderId="26" xfId="2" applyFont="1" applyBorder="1" applyAlignment="1">
      <alignment horizontal="left" vertical="center" wrapText="1"/>
    </xf>
    <xf numFmtId="2" fontId="10" fillId="0" borderId="16" xfId="2" applyNumberFormat="1" applyFont="1" applyFill="1" applyBorder="1" applyAlignment="1">
      <alignment horizontal="center" vertical="top" wrapText="1"/>
    </xf>
    <xf numFmtId="2" fontId="10" fillId="0" borderId="18" xfId="2" applyNumberFormat="1" applyFont="1" applyFill="1" applyBorder="1" applyAlignment="1">
      <alignment horizontal="center" vertical="top" wrapText="1"/>
    </xf>
    <xf numFmtId="0" fontId="13" fillId="0" borderId="10" xfId="11" applyFont="1" applyBorder="1" applyAlignment="1">
      <alignment horizontal="left" vertical="top"/>
    </xf>
    <xf numFmtId="0" fontId="22" fillId="0" borderId="42" xfId="0" applyFont="1" applyFill="1" applyBorder="1" applyAlignment="1">
      <alignment vertical="center" wrapText="1"/>
    </xf>
    <xf numFmtId="0" fontId="22" fillId="0" borderId="42" xfId="0" applyFont="1" applyFill="1" applyBorder="1" applyAlignment="1">
      <alignment wrapText="1"/>
    </xf>
    <xf numFmtId="0" fontId="22" fillId="0" borderId="0" xfId="0" applyFont="1" applyFill="1" applyBorder="1" applyAlignment="1">
      <alignment wrapText="1"/>
    </xf>
    <xf numFmtId="0" fontId="22" fillId="0" borderId="43" xfId="2" applyFont="1" applyFill="1" applyBorder="1" applyAlignment="1">
      <alignment vertical="center" wrapText="1"/>
    </xf>
    <xf numFmtId="0" fontId="23" fillId="0" borderId="44" xfId="2" applyFont="1" applyFill="1" applyBorder="1" applyAlignment="1">
      <alignment vertical="center" wrapText="1"/>
    </xf>
    <xf numFmtId="0" fontId="10" fillId="0" borderId="10" xfId="0" applyFont="1" applyFill="1" applyBorder="1" applyAlignment="1">
      <alignment horizontal="left" wrapText="1"/>
    </xf>
    <xf numFmtId="0" fontId="10" fillId="0" borderId="10" xfId="0" applyFont="1" applyFill="1" applyBorder="1" applyAlignment="1">
      <alignment horizontal="left" vertical="center" wrapText="1"/>
    </xf>
    <xf numFmtId="0" fontId="0" fillId="0" borderId="10" xfId="11" applyFont="1" applyFill="1" applyBorder="1" applyAlignment="1">
      <alignment horizontal="left" vertical="center" wrapText="1"/>
    </xf>
    <xf numFmtId="0" fontId="0" fillId="0" borderId="10" xfId="11" applyFont="1" applyFill="1" applyBorder="1" applyAlignment="1">
      <alignment vertical="center" wrapText="1"/>
    </xf>
    <xf numFmtId="0" fontId="10" fillId="0" borderId="18" xfId="2" applyFont="1" applyBorder="1" applyAlignment="1">
      <alignment vertical="center" wrapText="1"/>
    </xf>
    <xf numFmtId="0" fontId="9" fillId="0" borderId="20" xfId="2" applyFont="1" applyBorder="1" applyAlignment="1">
      <alignment vertical="center" wrapText="1"/>
    </xf>
    <xf numFmtId="0" fontId="9" fillId="0" borderId="21" xfId="2" applyFont="1" applyBorder="1" applyAlignment="1">
      <alignment vertical="center" wrapText="1"/>
    </xf>
    <xf numFmtId="0" fontId="5" fillId="0" borderId="16" xfId="2" applyFont="1" applyBorder="1" applyAlignment="1">
      <alignment vertical="center" wrapText="1"/>
    </xf>
    <xf numFmtId="0" fontId="5" fillId="0" borderId="18" xfId="2" applyFont="1" applyBorder="1" applyAlignment="1">
      <alignment vertical="center" wrapText="1"/>
    </xf>
    <xf numFmtId="0" fontId="10" fillId="0" borderId="16" xfId="2" applyFont="1" applyFill="1" applyBorder="1" applyAlignment="1">
      <alignment vertical="center" wrapText="1"/>
    </xf>
    <xf numFmtId="0" fontId="10" fillId="0" borderId="18" xfId="2" applyFont="1" applyFill="1" applyBorder="1" applyAlignment="1">
      <alignment vertical="center" wrapText="1"/>
    </xf>
    <xf numFmtId="0" fontId="5" fillId="0" borderId="21" xfId="11" applyBorder="1" applyAlignment="1">
      <alignment horizontal="left" vertical="center" wrapText="1"/>
    </xf>
    <xf numFmtId="0" fontId="0" fillId="0" borderId="10" xfId="11" applyFont="1" applyBorder="1" applyAlignment="1">
      <alignment vertical="justify" wrapText="1"/>
    </xf>
    <xf numFmtId="0" fontId="5" fillId="0" borderId="10" xfId="11" applyFont="1" applyFill="1" applyBorder="1" applyAlignment="1">
      <alignment wrapText="1"/>
    </xf>
    <xf numFmtId="0" fontId="5" fillId="0" borderId="10" xfId="11" applyFont="1" applyBorder="1" applyAlignment="1">
      <alignment wrapText="1"/>
    </xf>
    <xf numFmtId="0" fontId="0" fillId="0" borderId="10" xfId="11" applyFont="1" applyBorder="1" applyAlignment="1">
      <alignment horizontal="left" vertical="center" wrapText="1"/>
    </xf>
    <xf numFmtId="0" fontId="24" fillId="0" borderId="10" xfId="0" applyFont="1" applyFill="1" applyBorder="1" applyAlignment="1">
      <alignment horizontal="left" vertical="center" wrapText="1"/>
    </xf>
    <xf numFmtId="0" fontId="0" fillId="0" borderId="0" xfId="11" applyFont="1" applyAlignment="1">
      <alignment horizontal="left" vertical="center" wrapText="1"/>
    </xf>
    <xf numFmtId="0" fontId="0" fillId="6" borderId="10" xfId="11" applyFont="1" applyFill="1" applyBorder="1" applyAlignment="1">
      <alignment horizontal="left" vertical="center" wrapText="1"/>
    </xf>
    <xf numFmtId="0" fontId="7" fillId="0" borderId="10" xfId="11" applyFont="1" applyBorder="1" applyAlignment="1">
      <alignment vertical="center" wrapText="1"/>
    </xf>
    <xf numFmtId="2" fontId="0" fillId="0" borderId="10" xfId="11" applyNumberFormat="1" applyFont="1" applyFill="1" applyBorder="1" applyAlignment="1">
      <alignment horizontal="center" vertical="center" wrapText="1"/>
    </xf>
    <xf numFmtId="0" fontId="10" fillId="0" borderId="10" xfId="18" applyFont="1" applyFill="1" applyBorder="1" applyAlignment="1">
      <alignment horizontal="justify" vertical="center"/>
    </xf>
    <xf numFmtId="0" fontId="9" fillId="0" borderId="10" xfId="2" applyFont="1" applyFill="1" applyBorder="1" applyAlignment="1">
      <alignment horizontal="left" vertical="center" wrapText="1"/>
    </xf>
    <xf numFmtId="0" fontId="9" fillId="0" borderId="10" xfId="2" applyFont="1" applyFill="1" applyBorder="1" applyAlignment="1">
      <alignment horizontal="left" vertical="top" wrapText="1"/>
    </xf>
    <xf numFmtId="2" fontId="9" fillId="0" borderId="10" xfId="2" applyNumberFormat="1" applyFont="1" applyFill="1" applyBorder="1" applyAlignment="1">
      <alignment vertical="top" wrapText="1"/>
    </xf>
    <xf numFmtId="2" fontId="9" fillId="0" borderId="0" xfId="2" applyNumberFormat="1" applyFont="1" applyFill="1" applyBorder="1" applyAlignment="1">
      <alignment horizontal="center" vertical="top" wrapText="1"/>
    </xf>
    <xf numFmtId="2" fontId="9" fillId="0" borderId="16" xfId="2"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6" xfId="0" applyFont="1" applyFill="1" applyBorder="1" applyAlignment="1">
      <alignment horizontal="center" wrapText="1"/>
    </xf>
    <xf numFmtId="0" fontId="13" fillId="0" borderId="10" xfId="11" applyFont="1" applyBorder="1" applyAlignment="1">
      <alignment horizontal="right" vertical="center"/>
    </xf>
    <xf numFmtId="0" fontId="13" fillId="0" borderId="19" xfId="0" applyFont="1" applyBorder="1" applyAlignment="1">
      <alignment horizontal="right" vertical="center" wrapText="1"/>
    </xf>
    <xf numFmtId="0" fontId="13" fillId="0" borderId="0" xfId="2" applyFont="1"/>
    <xf numFmtId="0" fontId="13" fillId="7" borderId="27" xfId="2" applyFont="1" applyFill="1" applyBorder="1"/>
    <xf numFmtId="0" fontId="13" fillId="7" borderId="9" xfId="2" applyFont="1" applyFill="1" applyBorder="1"/>
    <xf numFmtId="0" fontId="13" fillId="7" borderId="28" xfId="2" applyFont="1" applyFill="1" applyBorder="1"/>
    <xf numFmtId="0" fontId="13" fillId="2" borderId="27" xfId="2" applyFont="1" applyFill="1" applyBorder="1"/>
    <xf numFmtId="0" fontId="13" fillId="2" borderId="9" xfId="2" applyFont="1" applyFill="1" applyBorder="1"/>
    <xf numFmtId="0" fontId="13" fillId="2" borderId="28" xfId="2" applyFont="1" applyFill="1" applyBorder="1"/>
    <xf numFmtId="0" fontId="13" fillId="7" borderId="29" xfId="2" applyFont="1" applyFill="1" applyBorder="1"/>
    <xf numFmtId="0" fontId="13" fillId="7" borderId="0" xfId="2" applyFont="1" applyFill="1" applyBorder="1"/>
    <xf numFmtId="0" fontId="13" fillId="7" borderId="7" xfId="2" applyFont="1" applyFill="1" applyBorder="1"/>
    <xf numFmtId="0" fontId="13" fillId="2" borderId="29" xfId="2" applyFont="1" applyFill="1" applyBorder="1"/>
    <xf numFmtId="0" fontId="13" fillId="2" borderId="0" xfId="2" applyFont="1" applyFill="1" applyBorder="1"/>
    <xf numFmtId="0" fontId="13" fillId="2" borderId="7" xfId="2" applyFont="1" applyFill="1" applyBorder="1"/>
    <xf numFmtId="0" fontId="13" fillId="7" borderId="30" xfId="2" applyFont="1" applyFill="1" applyBorder="1"/>
    <xf numFmtId="0" fontId="13" fillId="7" borderId="12" xfId="2" applyFont="1" applyFill="1" applyBorder="1"/>
    <xf numFmtId="0" fontId="13" fillId="7" borderId="13" xfId="2" applyFont="1" applyFill="1" applyBorder="1"/>
    <xf numFmtId="0" fontId="13" fillId="2" borderId="30" xfId="2" applyFont="1" applyFill="1" applyBorder="1"/>
    <xf numFmtId="0" fontId="13" fillId="2" borderId="12" xfId="2" applyFont="1" applyFill="1" applyBorder="1"/>
    <xf numFmtId="0" fontId="13" fillId="2" borderId="13" xfId="2" applyFont="1" applyFill="1" applyBorder="1"/>
    <xf numFmtId="0" fontId="13" fillId="8" borderId="27" xfId="2" applyFont="1" applyFill="1" applyBorder="1"/>
    <xf numFmtId="0" fontId="13" fillId="8" borderId="9" xfId="2" applyFont="1" applyFill="1" applyBorder="1"/>
    <xf numFmtId="0" fontId="13" fillId="8" borderId="28" xfId="2" applyFont="1" applyFill="1" applyBorder="1"/>
    <xf numFmtId="0" fontId="13" fillId="8" borderId="29" xfId="2" applyFont="1" applyFill="1" applyBorder="1"/>
    <xf numFmtId="0" fontId="13" fillId="8" borderId="0" xfId="2" applyFont="1" applyFill="1" applyBorder="1"/>
    <xf numFmtId="0" fontId="13" fillId="8" borderId="7" xfId="2" applyFont="1" applyFill="1" applyBorder="1"/>
    <xf numFmtId="0" fontId="13" fillId="8" borderId="30" xfId="2" applyFont="1" applyFill="1" applyBorder="1"/>
    <xf numFmtId="0" fontId="13" fillId="8" borderId="12" xfId="2" applyFont="1" applyFill="1" applyBorder="1"/>
    <xf numFmtId="0" fontId="13" fillId="8" borderId="13" xfId="2" applyFont="1" applyFill="1" applyBorder="1"/>
    <xf numFmtId="0" fontId="13" fillId="0" borderId="0" xfId="2" applyFont="1" applyFill="1"/>
    <xf numFmtId="0" fontId="13" fillId="0" borderId="0" xfId="2" applyFont="1" applyFill="1" applyBorder="1"/>
    <xf numFmtId="0" fontId="4" fillId="10" borderId="1" xfId="0" applyFont="1" applyFill="1" applyBorder="1" applyAlignment="1">
      <alignment horizontal="center" wrapText="1"/>
    </xf>
    <xf numFmtId="0" fontId="4" fillId="10" borderId="8" xfId="0" applyFont="1" applyFill="1" applyBorder="1" applyAlignment="1">
      <alignment horizontal="left" vertical="top" wrapText="1"/>
    </xf>
    <xf numFmtId="0" fontId="0" fillId="10" borderId="6" xfId="0" applyFill="1" applyBorder="1" applyAlignment="1">
      <alignment vertical="top" wrapText="1"/>
    </xf>
    <xf numFmtId="0" fontId="25" fillId="0" borderId="44" xfId="2" applyFont="1" applyFill="1" applyBorder="1" applyAlignment="1">
      <alignment vertical="center" wrapText="1"/>
    </xf>
    <xf numFmtId="0" fontId="13" fillId="0" borderId="0" xfId="2" applyFont="1" applyFill="1" applyAlignment="1">
      <alignment wrapText="1"/>
    </xf>
    <xf numFmtId="0" fontId="13" fillId="0" borderId="0" xfId="2" applyFont="1" applyFill="1" applyAlignment="1">
      <alignment horizontal="left" vertical="center" wrapText="1"/>
    </xf>
    <xf numFmtId="0" fontId="13" fillId="0" borderId="10" xfId="2" applyFont="1" applyFill="1" applyBorder="1" applyAlignment="1">
      <alignment horizontal="left" vertical="top" wrapText="1"/>
    </xf>
    <xf numFmtId="0" fontId="13" fillId="0" borderId="10" xfId="2" applyFont="1" applyFill="1" applyBorder="1" applyAlignment="1">
      <alignment vertical="center" wrapText="1"/>
    </xf>
    <xf numFmtId="0" fontId="13" fillId="0" borderId="10" xfId="2" applyFont="1" applyFill="1" applyBorder="1" applyAlignment="1">
      <alignment vertical="top" wrapText="1"/>
    </xf>
    <xf numFmtId="0" fontId="13" fillId="0" borderId="0" xfId="2" applyFont="1" applyFill="1" applyAlignment="1">
      <alignment vertical="center" wrapText="1"/>
    </xf>
    <xf numFmtId="0" fontId="13" fillId="0" borderId="18" xfId="2" applyFont="1" applyFill="1" applyBorder="1" applyAlignment="1">
      <alignment vertical="top" wrapText="1"/>
    </xf>
    <xf numFmtId="0" fontId="13" fillId="0" borderId="10" xfId="2" applyFont="1" applyBorder="1" applyAlignment="1">
      <alignment horizontal="left" vertical="top" wrapText="1"/>
    </xf>
    <xf numFmtId="0" fontId="13" fillId="0" borderId="35" xfId="2" applyFont="1" applyFill="1" applyBorder="1" applyAlignment="1">
      <alignment vertical="center" wrapText="1"/>
    </xf>
    <xf numFmtId="0" fontId="13" fillId="0" borderId="35" xfId="2" applyFont="1" applyFill="1" applyBorder="1" applyAlignment="1">
      <alignment horizontal="left" vertical="top" wrapText="1"/>
    </xf>
    <xf numFmtId="0" fontId="12" fillId="0" borderId="43" xfId="2" applyFont="1" applyFill="1" applyBorder="1" applyAlignment="1">
      <alignment vertical="center" wrapText="1"/>
    </xf>
    <xf numFmtId="0" fontId="12" fillId="0" borderId="0" xfId="0" applyFont="1" applyFill="1" applyBorder="1" applyAlignment="1">
      <alignment vertical="center" wrapText="1"/>
    </xf>
    <xf numFmtId="0" fontId="13" fillId="0" borderId="35" xfId="2" applyFont="1" applyFill="1" applyBorder="1" applyAlignment="1">
      <alignment vertical="top" wrapText="1"/>
    </xf>
    <xf numFmtId="0" fontId="13" fillId="0" borderId="35" xfId="2" applyFont="1" applyFill="1" applyBorder="1" applyAlignment="1">
      <alignment horizontal="left" vertical="center" wrapText="1"/>
    </xf>
    <xf numFmtId="0" fontId="13" fillId="0" borderId="45" xfId="2" applyFont="1" applyFill="1" applyBorder="1" applyAlignment="1">
      <alignment horizontal="left" vertical="center" wrapText="1"/>
    </xf>
    <xf numFmtId="0" fontId="12" fillId="0" borderId="44" xfId="2" applyFont="1" applyFill="1" applyBorder="1" applyAlignment="1">
      <alignment vertical="center" wrapText="1"/>
    </xf>
    <xf numFmtId="0" fontId="13" fillId="0" borderId="0" xfId="2" applyFont="1" applyAlignment="1">
      <alignment vertical="center" wrapText="1"/>
    </xf>
    <xf numFmtId="0" fontId="12" fillId="0" borderId="42" xfId="0" applyFont="1" applyFill="1" applyBorder="1" applyAlignment="1">
      <alignment vertical="center" wrapText="1"/>
    </xf>
    <xf numFmtId="0" fontId="13" fillId="0" borderId="36" xfId="2" applyFont="1" applyFill="1" applyBorder="1" applyAlignment="1">
      <alignment horizontal="left" vertical="center" wrapText="1"/>
    </xf>
    <xf numFmtId="0" fontId="14" fillId="0" borderId="8" xfId="2" applyFont="1" applyFill="1" applyBorder="1" applyAlignment="1">
      <alignment horizontal="center" vertical="top" wrapText="1"/>
    </xf>
    <xf numFmtId="0" fontId="13" fillId="0" borderId="8" xfId="2" applyFont="1" applyFill="1" applyBorder="1" applyAlignment="1">
      <alignment horizontal="left" vertical="center" wrapText="1"/>
    </xf>
    <xf numFmtId="0" fontId="13" fillId="0" borderId="10" xfId="2" applyFont="1" applyBorder="1" applyAlignment="1">
      <alignment vertical="top" wrapText="1"/>
    </xf>
    <xf numFmtId="0" fontId="14" fillId="0" borderId="0" xfId="2" applyFont="1" applyFill="1" applyAlignment="1">
      <alignment horizontal="center"/>
    </xf>
    <xf numFmtId="0" fontId="13" fillId="0" borderId="10" xfId="11" applyFont="1" applyBorder="1" applyAlignment="1">
      <alignment horizontal="left" vertical="center" wrapText="1"/>
    </xf>
    <xf numFmtId="0" fontId="13" fillId="0" borderId="10" xfId="11"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0" xfId="11" applyFont="1" applyFill="1" applyBorder="1" applyAlignment="1">
      <alignment vertical="center" wrapText="1"/>
    </xf>
    <xf numFmtId="0" fontId="13" fillId="0" borderId="10" xfId="11" applyFont="1" applyBorder="1" applyAlignment="1">
      <alignment vertical="center" wrapText="1"/>
    </xf>
    <xf numFmtId="2" fontId="13" fillId="0" borderId="10" xfId="11" applyNumberFormat="1" applyFont="1" applyFill="1" applyBorder="1" applyAlignment="1">
      <alignment horizontal="left" vertical="center" wrapText="1"/>
    </xf>
    <xf numFmtId="0" fontId="13" fillId="0" borderId="14" xfId="11" applyFont="1" applyFill="1" applyBorder="1" applyAlignment="1">
      <alignment horizontal="left" vertical="center" wrapText="1"/>
    </xf>
    <xf numFmtId="0" fontId="13" fillId="0" borderId="38" xfId="2" applyFont="1" applyFill="1" applyBorder="1" applyAlignment="1">
      <alignment horizontal="left" vertical="center" wrapText="1"/>
    </xf>
    <xf numFmtId="0" fontId="13" fillId="6" borderId="3" xfId="11" applyFont="1" applyFill="1" applyBorder="1" applyAlignment="1">
      <alignment horizontal="left" vertical="top" wrapText="1"/>
    </xf>
    <xf numFmtId="0" fontId="13" fillId="6" borderId="10" xfId="11" applyFont="1" applyFill="1" applyBorder="1" applyAlignment="1">
      <alignment horizontal="left" vertical="top" wrapText="1"/>
    </xf>
    <xf numFmtId="0" fontId="13" fillId="0" borderId="10" xfId="0" applyFont="1" applyBorder="1" applyAlignment="1">
      <alignment horizontal="left" vertical="top" wrapText="1"/>
    </xf>
    <xf numFmtId="0" fontId="13" fillId="6" borderId="10" xfId="0" applyFont="1" applyFill="1" applyBorder="1" applyAlignment="1">
      <alignment horizontal="left" vertical="top" wrapText="1"/>
    </xf>
    <xf numFmtId="0" fontId="12" fillId="6" borderId="10" xfId="0" applyFont="1" applyFill="1" applyBorder="1" applyAlignment="1">
      <alignment vertical="center" wrapText="1"/>
    </xf>
    <xf numFmtId="0" fontId="13" fillId="6" borderId="10" xfId="0" applyFont="1" applyFill="1" applyBorder="1" applyAlignment="1">
      <alignment vertical="center" wrapText="1"/>
    </xf>
    <xf numFmtId="3" fontId="13" fillId="6" borderId="10" xfId="11" applyNumberFormat="1" applyFont="1" applyFill="1" applyBorder="1" applyAlignment="1">
      <alignment horizontal="left" vertical="top" wrapText="1"/>
    </xf>
    <xf numFmtId="0" fontId="12" fillId="6" borderId="16" xfId="0" applyFont="1" applyFill="1" applyBorder="1" applyAlignment="1">
      <alignment vertical="center" wrapText="1"/>
    </xf>
    <xf numFmtId="0" fontId="13" fillId="6" borderId="19" xfId="0" applyFont="1" applyFill="1" applyBorder="1" applyAlignment="1">
      <alignment horizontal="left" vertical="center" wrapText="1"/>
    </xf>
    <xf numFmtId="0" fontId="13" fillId="10" borderId="10" xfId="11" applyFont="1" applyFill="1" applyBorder="1" applyAlignment="1">
      <alignment horizontal="left" vertical="center" wrapText="1"/>
    </xf>
    <xf numFmtId="0" fontId="13" fillId="0" borderId="10" xfId="0" applyFont="1" applyBorder="1" applyAlignment="1">
      <alignment horizontal="left" vertical="top" wrapText="1"/>
    </xf>
    <xf numFmtId="0" fontId="13" fillId="6" borderId="10" xfId="11" applyFont="1" applyFill="1" applyBorder="1" applyAlignment="1">
      <alignment horizontal="center" vertical="center" wrapText="1"/>
    </xf>
    <xf numFmtId="0" fontId="13" fillId="0" borderId="0" xfId="11" applyFont="1" applyFill="1" applyAlignment="1">
      <alignment vertical="top" wrapText="1"/>
    </xf>
    <xf numFmtId="0" fontId="13" fillId="12" borderId="3" xfId="11" applyFont="1" applyFill="1" applyBorder="1" applyAlignment="1">
      <alignment horizontal="left" vertical="top" wrapText="1"/>
    </xf>
    <xf numFmtId="0" fontId="13" fillId="12" borderId="10" xfId="11" applyFont="1" applyFill="1" applyBorder="1" applyAlignment="1">
      <alignment horizontal="left" vertical="top" wrapText="1"/>
    </xf>
    <xf numFmtId="168" fontId="13" fillId="12" borderId="10" xfId="1" applyNumberFormat="1" applyFont="1" applyFill="1" applyBorder="1" applyAlignment="1">
      <alignment horizontal="left" vertical="top" wrapText="1"/>
    </xf>
    <xf numFmtId="9" fontId="13" fillId="6" borderId="10" xfId="11" applyNumberFormat="1" applyFont="1" applyFill="1" applyBorder="1" applyAlignment="1">
      <alignment horizontal="left" vertical="top" wrapText="1"/>
    </xf>
    <xf numFmtId="0" fontId="13" fillId="6" borderId="0" xfId="11" applyFont="1" applyFill="1" applyAlignment="1">
      <alignment vertical="top"/>
    </xf>
    <xf numFmtId="0" fontId="13" fillId="6" borderId="0" xfId="11" applyFont="1" applyFill="1" applyAlignment="1">
      <alignment horizontal="center" vertical="center"/>
    </xf>
    <xf numFmtId="0" fontId="13" fillId="6" borderId="10" xfId="0" applyFont="1" applyFill="1" applyBorder="1" applyAlignment="1">
      <alignment horizontal="center" vertical="center" wrapText="1"/>
    </xf>
    <xf numFmtId="0" fontId="12" fillId="6" borderId="10" xfId="0" applyFont="1" applyFill="1" applyBorder="1" applyAlignment="1">
      <alignment vertical="top" wrapText="1"/>
    </xf>
    <xf numFmtId="0" fontId="13" fillId="6" borderId="0" xfId="11" applyFont="1" applyFill="1" applyAlignment="1">
      <alignment horizontal="left" vertical="top" wrapText="1"/>
    </xf>
    <xf numFmtId="0" fontId="13" fillId="10" borderId="10" xfId="11" applyFont="1" applyFill="1" applyBorder="1" applyAlignment="1">
      <alignment horizontal="left" vertical="center" wrapText="1"/>
    </xf>
    <xf numFmtId="0" fontId="13" fillId="0" borderId="10" xfId="0" applyFont="1" applyBorder="1" applyAlignment="1">
      <alignment horizontal="justify" vertical="center" wrapText="1"/>
    </xf>
    <xf numFmtId="0" fontId="12" fillId="0" borderId="10" xfId="0" applyFont="1" applyFill="1" applyBorder="1" applyAlignment="1">
      <alignment horizontal="justify" vertical="center" wrapText="1"/>
    </xf>
    <xf numFmtId="0" fontId="13" fillId="0" borderId="0" xfId="11" applyFont="1" applyFill="1" applyAlignment="1">
      <alignment horizontal="justify" vertical="center" wrapText="1"/>
    </xf>
    <xf numFmtId="0" fontId="13" fillId="0" borderId="10" xfId="11" applyFont="1" applyFill="1" applyBorder="1" applyAlignment="1">
      <alignment horizontal="justify" vertical="center" wrapText="1"/>
    </xf>
    <xf numFmtId="0" fontId="13" fillId="6" borderId="10" xfId="0" applyFont="1" applyFill="1" applyBorder="1" applyAlignment="1">
      <alignment horizontal="justify" vertical="center" wrapText="1"/>
    </xf>
    <xf numFmtId="0" fontId="12" fillId="6" borderId="10" xfId="0" applyFont="1" applyFill="1" applyBorder="1" applyAlignment="1">
      <alignment horizontal="justify" vertical="center" wrapText="1"/>
    </xf>
    <xf numFmtId="0" fontId="13" fillId="2" borderId="10" xfId="11" applyFont="1" applyFill="1" applyBorder="1" applyAlignment="1">
      <alignment horizontal="left" vertical="top" wrapText="1"/>
    </xf>
    <xf numFmtId="9" fontId="26" fillId="0" borderId="10" xfId="17" applyFont="1" applyBorder="1" applyAlignment="1">
      <alignment horizontal="center" vertical="center" wrapText="1"/>
    </xf>
    <xf numFmtId="0" fontId="26" fillId="0" borderId="10" xfId="11" applyFont="1" applyBorder="1" applyAlignment="1">
      <alignment horizontal="center" vertical="center" wrapText="1"/>
    </xf>
    <xf numFmtId="0" fontId="26" fillId="0" borderId="10" xfId="11" applyFont="1" applyBorder="1" applyAlignment="1">
      <alignment horizontal="center" vertical="center"/>
    </xf>
    <xf numFmtId="0" fontId="26" fillId="2" borderId="10" xfId="11" applyFont="1" applyFill="1" applyBorder="1" applyAlignment="1">
      <alignment horizontal="center" vertical="center"/>
    </xf>
    <xf numFmtId="0" fontId="13" fillId="10" borderId="10" xfId="11" applyFont="1" applyFill="1" applyBorder="1" applyAlignment="1">
      <alignment horizontal="left" vertical="center" wrapText="1"/>
    </xf>
    <xf numFmtId="0" fontId="26" fillId="0" borderId="10" xfId="11" applyFont="1" applyBorder="1" applyAlignment="1">
      <alignment horizontal="center" vertical="center"/>
    </xf>
    <xf numFmtId="0" fontId="26" fillId="2" borderId="10" xfId="11" applyFont="1" applyFill="1" applyBorder="1" applyAlignment="1">
      <alignment horizontal="center" vertical="center" wrapText="1"/>
    </xf>
    <xf numFmtId="10" fontId="26" fillId="0" borderId="10" xfId="11" applyNumberFormat="1" applyFont="1" applyBorder="1" applyAlignment="1">
      <alignment horizontal="center" vertical="center" wrapText="1"/>
    </xf>
    <xf numFmtId="9" fontId="26" fillId="2" borderId="10" xfId="17" applyFont="1" applyFill="1" applyBorder="1" applyAlignment="1">
      <alignment horizontal="center" vertical="center" wrapText="1"/>
    </xf>
    <xf numFmtId="9" fontId="26" fillId="6" borderId="10" xfId="11" applyNumberFormat="1" applyFont="1" applyFill="1" applyBorder="1" applyAlignment="1">
      <alignment horizontal="center" vertical="center" wrapText="1"/>
    </xf>
    <xf numFmtId="9" fontId="26" fillId="0" borderId="10" xfId="11" applyNumberFormat="1" applyFont="1" applyBorder="1" applyAlignment="1">
      <alignment horizontal="center" vertical="center" wrapText="1"/>
    </xf>
    <xf numFmtId="0" fontId="13" fillId="0" borderId="10" xfId="11" applyFont="1" applyBorder="1" applyAlignment="1">
      <alignment horizontal="center" vertical="center"/>
    </xf>
    <xf numFmtId="0" fontId="26" fillId="2" borderId="10" xfId="11" applyFont="1" applyFill="1" applyBorder="1" applyAlignment="1">
      <alignment horizontal="left" vertical="center"/>
    </xf>
    <xf numFmtId="0" fontId="13" fillId="11" borderId="10" xfId="11" applyFont="1" applyFill="1" applyBorder="1" applyAlignment="1">
      <alignment horizontal="center" vertical="center" wrapText="1"/>
    </xf>
    <xf numFmtId="0" fontId="7" fillId="0" borderId="10" xfId="2" applyFont="1" applyBorder="1" applyAlignment="1">
      <alignment horizontal="center" vertical="center" wrapText="1"/>
    </xf>
    <xf numFmtId="0" fontId="6" fillId="0" borderId="10" xfId="2" applyBorder="1" applyAlignment="1">
      <alignment horizontal="center" vertical="center" wrapText="1"/>
    </xf>
    <xf numFmtId="0" fontId="7" fillId="0" borderId="14" xfId="2" applyFont="1" applyBorder="1" applyAlignment="1">
      <alignment horizontal="center" vertical="center" wrapText="1"/>
    </xf>
    <xf numFmtId="0" fontId="6" fillId="0" borderId="14" xfId="2" applyBorder="1" applyAlignment="1">
      <alignment horizontal="center" vertical="center" wrapText="1"/>
    </xf>
    <xf numFmtId="0" fontId="5" fillId="0" borderId="16" xfId="11" applyBorder="1" applyAlignment="1">
      <alignment horizontal="left" vertical="center" wrapText="1"/>
    </xf>
    <xf numFmtId="0" fontId="5" fillId="0" borderId="18" xfId="11" applyBorder="1" applyAlignment="1">
      <alignment horizontal="left" vertical="center" wrapText="1"/>
    </xf>
    <xf numFmtId="2" fontId="7" fillId="5" borderId="16" xfId="11" applyNumberFormat="1" applyFont="1" applyFill="1" applyBorder="1" applyAlignment="1">
      <alignment horizontal="center" vertical="center" wrapText="1"/>
    </xf>
    <xf numFmtId="2" fontId="7" fillId="5" borderId="18" xfId="11" applyNumberFormat="1" applyFont="1" applyFill="1" applyBorder="1" applyAlignment="1">
      <alignment horizontal="center" vertical="center" wrapText="1"/>
    </xf>
    <xf numFmtId="2" fontId="7" fillId="5" borderId="19" xfId="11" applyNumberFormat="1" applyFont="1" applyFill="1" applyBorder="1" applyAlignment="1">
      <alignment horizontal="center" vertical="center" wrapText="1"/>
    </xf>
    <xf numFmtId="2" fontId="7" fillId="5" borderId="3" xfId="11" applyNumberFormat="1" applyFont="1" applyFill="1" applyBorder="1" applyAlignment="1">
      <alignment horizontal="center" vertical="center" wrapText="1"/>
    </xf>
    <xf numFmtId="0" fontId="7" fillId="0" borderId="10" xfId="11" applyFont="1" applyBorder="1" applyAlignment="1">
      <alignment horizontal="center" vertical="center" wrapText="1"/>
    </xf>
    <xf numFmtId="0" fontId="7" fillId="0" borderId="2" xfId="11" applyFont="1" applyBorder="1" applyAlignment="1">
      <alignment horizontal="center" vertical="center" wrapText="1"/>
    </xf>
    <xf numFmtId="0" fontId="5" fillId="0" borderId="16" xfId="11" applyFont="1" applyBorder="1" applyAlignment="1">
      <alignment horizontal="left" vertical="center" wrapText="1"/>
    </xf>
    <xf numFmtId="0" fontId="5" fillId="0" borderId="17" xfId="11" applyFont="1" applyBorder="1" applyAlignment="1">
      <alignment horizontal="left" vertical="center" wrapText="1"/>
    </xf>
    <xf numFmtId="0" fontId="5" fillId="0" borderId="18" xfId="11" applyFont="1" applyBorder="1" applyAlignment="1">
      <alignment horizontal="left" vertical="center" wrapText="1"/>
    </xf>
    <xf numFmtId="0" fontId="5" fillId="0" borderId="10" xfId="11" applyBorder="1" applyAlignment="1">
      <alignment horizontal="center" vertical="center" wrapText="1"/>
    </xf>
    <xf numFmtId="0" fontId="5" fillId="6" borderId="16" xfId="11" applyFill="1" applyBorder="1" applyAlignment="1">
      <alignment horizontal="left" vertical="center" wrapText="1"/>
    </xf>
    <xf numFmtId="0" fontId="5" fillId="6" borderId="18" xfId="11" applyFill="1" applyBorder="1" applyAlignment="1">
      <alignment horizontal="left" vertical="center" wrapText="1"/>
    </xf>
    <xf numFmtId="0" fontId="5" fillId="0" borderId="11" xfId="11" applyBorder="1" applyAlignment="1">
      <alignment horizontal="left" vertical="center" wrapText="1"/>
    </xf>
    <xf numFmtId="0" fontId="5" fillId="0" borderId="21" xfId="11" applyBorder="1" applyAlignment="1">
      <alignment horizontal="left" vertical="center" wrapText="1"/>
    </xf>
    <xf numFmtId="2" fontId="9" fillId="5" borderId="10" xfId="2" applyNumberFormat="1" applyFont="1" applyFill="1" applyBorder="1" applyAlignment="1">
      <alignment horizontal="center" vertical="top" wrapText="1"/>
    </xf>
    <xf numFmtId="0" fontId="10" fillId="0" borderId="11" xfId="2" applyFont="1" applyFill="1" applyBorder="1" applyAlignment="1">
      <alignment horizontal="center" vertical="top" wrapText="1"/>
    </xf>
    <xf numFmtId="0" fontId="10" fillId="0" borderId="21" xfId="2" applyFont="1" applyFill="1" applyBorder="1" applyAlignment="1">
      <alignment horizontal="center" vertical="top" wrapText="1"/>
    </xf>
    <xf numFmtId="2" fontId="10" fillId="0" borderId="16" xfId="2" applyNumberFormat="1" applyFont="1" applyFill="1" applyBorder="1" applyAlignment="1">
      <alignment horizontal="center" vertical="top" wrapText="1"/>
    </xf>
    <xf numFmtId="2" fontId="10" fillId="0" borderId="18" xfId="2" applyNumberFormat="1" applyFont="1" applyFill="1" applyBorder="1" applyAlignment="1">
      <alignment horizontal="center" vertical="top" wrapText="1"/>
    </xf>
    <xf numFmtId="2" fontId="9" fillId="5" borderId="16" xfId="2" applyNumberFormat="1" applyFont="1" applyFill="1" applyBorder="1" applyAlignment="1">
      <alignment horizontal="center" vertical="top" wrapText="1"/>
    </xf>
    <xf numFmtId="2" fontId="9" fillId="5" borderId="18" xfId="2" applyNumberFormat="1" applyFont="1" applyFill="1" applyBorder="1" applyAlignment="1">
      <alignment horizontal="center" vertical="top" wrapText="1"/>
    </xf>
    <xf numFmtId="0" fontId="9" fillId="0" borderId="20" xfId="2" applyFont="1" applyBorder="1" applyAlignment="1">
      <alignment horizontal="left" vertical="top" wrapText="1"/>
    </xf>
    <xf numFmtId="0" fontId="9" fillId="0" borderId="21" xfId="2" applyFont="1" applyBorder="1" applyAlignment="1">
      <alignment horizontal="left" vertical="top" wrapText="1"/>
    </xf>
    <xf numFmtId="2" fontId="9" fillId="0" borderId="20" xfId="2" applyNumberFormat="1" applyFont="1" applyBorder="1" applyAlignment="1">
      <alignment horizontal="center" vertical="top" wrapText="1"/>
    </xf>
    <xf numFmtId="2" fontId="9" fillId="0" borderId="21" xfId="2" applyNumberFormat="1" applyFont="1" applyBorder="1" applyAlignment="1">
      <alignment horizontal="center" vertical="top" wrapText="1"/>
    </xf>
    <xf numFmtId="0" fontId="9" fillId="0" borderId="20" xfId="2" applyFont="1" applyBorder="1" applyAlignment="1">
      <alignment horizontal="center" vertical="top" wrapText="1"/>
    </xf>
    <xf numFmtId="0" fontId="9" fillId="0" borderId="21" xfId="2" applyFont="1" applyBorder="1" applyAlignment="1">
      <alignment horizontal="center" vertical="top" wrapText="1"/>
    </xf>
    <xf numFmtId="2" fontId="9" fillId="0" borderId="19" xfId="2" applyNumberFormat="1" applyFont="1" applyBorder="1" applyAlignment="1">
      <alignment horizontal="center" vertical="top" wrapText="1"/>
    </xf>
    <xf numFmtId="2" fontId="6" fillId="0" borderId="3" xfId="2" applyNumberFormat="1" applyBorder="1" applyAlignment="1">
      <alignment vertical="top"/>
    </xf>
    <xf numFmtId="2" fontId="9" fillId="0" borderId="20" xfId="2" applyNumberFormat="1" applyFont="1" applyBorder="1" applyAlignment="1">
      <alignment vertical="top" wrapText="1"/>
    </xf>
    <xf numFmtId="2" fontId="9" fillId="0" borderId="21" xfId="2" applyNumberFormat="1" applyFont="1" applyBorder="1" applyAlignment="1">
      <alignment vertical="top" wrapText="1"/>
    </xf>
    <xf numFmtId="0" fontId="13" fillId="0" borderId="0" xfId="2" applyFont="1" applyAlignment="1">
      <alignment horizontal="left" vertical="center" wrapText="1"/>
    </xf>
    <xf numFmtId="0" fontId="13" fillId="2" borderId="27" xfId="2" applyFont="1" applyFill="1" applyBorder="1" applyAlignment="1">
      <alignment horizontal="center"/>
    </xf>
    <xf numFmtId="0" fontId="13" fillId="2" borderId="9" xfId="2" applyFont="1" applyFill="1" applyBorder="1" applyAlignment="1">
      <alignment horizontal="center"/>
    </xf>
    <xf numFmtId="0" fontId="13" fillId="2" borderId="28" xfId="2" applyFont="1" applyFill="1" applyBorder="1" applyAlignment="1">
      <alignment horizontal="center"/>
    </xf>
    <xf numFmtId="0" fontId="13" fillId="2" borderId="29" xfId="2" applyFont="1" applyFill="1" applyBorder="1" applyAlignment="1">
      <alignment horizontal="center"/>
    </xf>
    <xf numFmtId="0" fontId="13" fillId="2" borderId="0" xfId="2" applyFont="1" applyFill="1" applyBorder="1" applyAlignment="1">
      <alignment horizontal="center"/>
    </xf>
    <xf numFmtId="0" fontId="13" fillId="2" borderId="7" xfId="2" applyFont="1" applyFill="1" applyBorder="1" applyAlignment="1">
      <alignment horizontal="center"/>
    </xf>
    <xf numFmtId="0" fontId="13" fillId="2" borderId="30" xfId="2" applyFont="1" applyFill="1" applyBorder="1" applyAlignment="1">
      <alignment horizontal="center"/>
    </xf>
    <xf numFmtId="0" fontId="13" fillId="2" borderId="12" xfId="2" applyFont="1" applyFill="1" applyBorder="1" applyAlignment="1">
      <alignment horizontal="center"/>
    </xf>
    <xf numFmtId="0" fontId="13" fillId="2" borderId="13" xfId="2" applyFont="1" applyFill="1" applyBorder="1" applyAlignment="1">
      <alignment horizontal="center"/>
    </xf>
    <xf numFmtId="0" fontId="4" fillId="10" borderId="0" xfId="0" applyFont="1" applyFill="1" applyAlignment="1">
      <alignment horizontal="center"/>
    </xf>
    <xf numFmtId="0" fontId="0" fillId="0" borderId="0" xfId="0" applyAlignment="1">
      <alignment horizontal="left" vertical="center" wrapText="1"/>
    </xf>
    <xf numFmtId="0" fontId="4" fillId="10" borderId="0" xfId="0" applyFont="1" applyFill="1" applyAlignment="1">
      <alignment horizontal="center" vertical="center" textRotation="90" wrapText="1"/>
    </xf>
    <xf numFmtId="0" fontId="4" fillId="10" borderId="0" xfId="0" applyFont="1" applyFill="1" applyAlignment="1">
      <alignment horizontal="center" wrapText="1"/>
    </xf>
    <xf numFmtId="0" fontId="4" fillId="10" borderId="0" xfId="0" applyFont="1" applyFill="1" applyAlignment="1">
      <alignment horizontal="center" vertical="center" textRotation="180" wrapText="1"/>
    </xf>
    <xf numFmtId="0" fontId="14" fillId="0" borderId="31" xfId="2" applyFont="1" applyFill="1" applyBorder="1" applyAlignment="1">
      <alignment horizontal="center" vertical="top" wrapText="1"/>
    </xf>
    <xf numFmtId="0" fontId="14" fillId="0" borderId="32" xfId="2" applyFont="1" applyFill="1" applyBorder="1" applyAlignment="1">
      <alignment horizontal="center" vertical="top" wrapText="1"/>
    </xf>
    <xf numFmtId="0" fontId="14" fillId="0" borderId="33" xfId="2" applyFont="1" applyFill="1" applyBorder="1" applyAlignment="1">
      <alignment horizontal="center" vertical="top" wrapText="1"/>
    </xf>
    <xf numFmtId="0" fontId="18" fillId="0" borderId="10" xfId="0" applyFont="1" applyBorder="1" applyAlignment="1">
      <alignment horizontal="center" vertical="center" textRotation="90"/>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8" fillId="0" borderId="16" xfId="0" applyFont="1" applyBorder="1" applyAlignment="1">
      <alignment horizontal="center" vertical="center" textRotation="90"/>
    </xf>
    <xf numFmtId="0" fontId="18" fillId="0" borderId="17" xfId="0" applyFont="1" applyBorder="1" applyAlignment="1">
      <alignment horizontal="center" vertical="center" textRotation="90"/>
    </xf>
    <xf numFmtId="0" fontId="18" fillId="0" borderId="18" xfId="0" applyFont="1" applyBorder="1" applyAlignment="1">
      <alignment horizontal="center" vertical="center" textRotation="90"/>
    </xf>
    <xf numFmtId="0" fontId="14" fillId="0" borderId="37"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3" fillId="0" borderId="11"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8" fillId="0" borderId="37" xfId="0" applyFont="1" applyBorder="1" applyAlignment="1">
      <alignment horizontal="center" vertical="center" textRotation="90"/>
    </xf>
    <xf numFmtId="0" fontId="18" fillId="0" borderId="0" xfId="0" applyFont="1" applyBorder="1" applyAlignment="1">
      <alignment horizontal="center" vertical="center" textRotation="90"/>
    </xf>
    <xf numFmtId="0" fontId="18" fillId="0" borderId="14" xfId="0" applyFont="1" applyBorder="1" applyAlignment="1">
      <alignment horizontal="center" vertical="center" textRotation="90"/>
    </xf>
    <xf numFmtId="0" fontId="13" fillId="10" borderId="10" xfId="11" applyFont="1" applyFill="1" applyBorder="1" applyAlignment="1">
      <alignment horizontal="left" vertical="center" wrapText="1"/>
    </xf>
    <xf numFmtId="0" fontId="13" fillId="10" borderId="10" xfId="11" applyFont="1" applyFill="1" applyBorder="1" applyAlignment="1">
      <alignment horizontal="left" vertical="top"/>
    </xf>
    <xf numFmtId="0" fontId="14" fillId="0" borderId="14" xfId="11" applyFont="1" applyBorder="1" applyAlignment="1">
      <alignment horizontal="left" vertical="top" wrapText="1"/>
    </xf>
    <xf numFmtId="0" fontId="13" fillId="11" borderId="10" xfId="11" applyFont="1" applyFill="1" applyBorder="1" applyAlignment="1">
      <alignment horizontal="left" vertical="top" wrapText="1"/>
    </xf>
    <xf numFmtId="0" fontId="13" fillId="10" borderId="16" xfId="11" applyFont="1" applyFill="1" applyBorder="1" applyAlignment="1">
      <alignment horizontal="left" vertical="center" wrapText="1"/>
    </xf>
    <xf numFmtId="0" fontId="13" fillId="10" borderId="17" xfId="11" applyFont="1" applyFill="1" applyBorder="1" applyAlignment="1">
      <alignment horizontal="left" vertical="center" wrapText="1"/>
    </xf>
    <xf numFmtId="0" fontId="13" fillId="10" borderId="19" xfId="11" applyFont="1" applyFill="1" applyBorder="1" applyAlignment="1">
      <alignment horizontal="center" vertical="center" wrapText="1"/>
    </xf>
    <xf numFmtId="0" fontId="13" fillId="10" borderId="2" xfId="11" applyFont="1" applyFill="1" applyBorder="1" applyAlignment="1">
      <alignment horizontal="center" vertical="center" wrapText="1"/>
    </xf>
    <xf numFmtId="0" fontId="13" fillId="10" borderId="3" xfId="11" applyFont="1" applyFill="1" applyBorder="1" applyAlignment="1">
      <alignment horizontal="center" vertical="center" wrapText="1"/>
    </xf>
    <xf numFmtId="0" fontId="13" fillId="6" borderId="16" xfId="11" applyFont="1" applyFill="1" applyBorder="1" applyAlignment="1">
      <alignment horizontal="left" vertical="top" wrapText="1"/>
    </xf>
    <xf numFmtId="0" fontId="13" fillId="6" borderId="17" xfId="11" applyFont="1" applyFill="1" applyBorder="1" applyAlignment="1">
      <alignment horizontal="left" vertical="top" wrapText="1"/>
    </xf>
    <xf numFmtId="0" fontId="13" fillId="6" borderId="18" xfId="11" applyFont="1" applyFill="1" applyBorder="1" applyAlignment="1">
      <alignment horizontal="left" vertical="top" wrapText="1"/>
    </xf>
    <xf numFmtId="3" fontId="13" fillId="10" borderId="16" xfId="11" applyNumberFormat="1" applyFont="1" applyFill="1" applyBorder="1" applyAlignment="1">
      <alignment horizontal="left" vertical="center" wrapText="1"/>
    </xf>
    <xf numFmtId="3" fontId="13" fillId="10" borderId="18" xfId="11" applyNumberFormat="1" applyFont="1" applyFill="1" applyBorder="1" applyAlignment="1">
      <alignment horizontal="left" vertical="center" wrapText="1"/>
    </xf>
    <xf numFmtId="0" fontId="13" fillId="10" borderId="3" xfId="11" applyFont="1" applyFill="1" applyBorder="1" applyAlignment="1">
      <alignment horizontal="left" vertical="center" wrapText="1"/>
    </xf>
    <xf numFmtId="0" fontId="13" fillId="0" borderId="10" xfId="11" applyFont="1" applyBorder="1" applyAlignment="1">
      <alignment horizontal="left" vertical="top"/>
    </xf>
    <xf numFmtId="0" fontId="13" fillId="0" borderId="24" xfId="0" applyFont="1" applyBorder="1" applyAlignment="1">
      <alignment horizontal="left" vertical="top" wrapText="1"/>
    </xf>
    <xf numFmtId="0" fontId="13" fillId="0" borderId="11" xfId="0" applyFont="1" applyBorder="1" applyAlignment="1">
      <alignment horizontal="left" vertical="top" wrapText="1"/>
    </xf>
    <xf numFmtId="9" fontId="13" fillId="12" borderId="24" xfId="0" applyNumberFormat="1" applyFont="1" applyFill="1" applyBorder="1" applyAlignment="1">
      <alignment horizontal="left" vertical="top" wrapText="1"/>
    </xf>
    <xf numFmtId="0" fontId="13" fillId="12" borderId="11" xfId="0" applyFont="1" applyFill="1" applyBorder="1" applyAlignment="1">
      <alignment horizontal="left" vertical="top" wrapText="1"/>
    </xf>
    <xf numFmtId="0" fontId="13" fillId="0" borderId="19"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6" borderId="16" xfId="11" applyFont="1" applyFill="1" applyBorder="1" applyAlignment="1">
      <alignment horizontal="left" vertical="center" wrapText="1"/>
    </xf>
    <xf numFmtId="0" fontId="13" fillId="6" borderId="18" xfId="11" applyFont="1" applyFill="1" applyBorder="1" applyAlignment="1">
      <alignment horizontal="left" vertical="center" wrapText="1"/>
    </xf>
    <xf numFmtId="3" fontId="13" fillId="6" borderId="16" xfId="11" applyNumberFormat="1" applyFont="1" applyFill="1" applyBorder="1" applyAlignment="1">
      <alignment horizontal="center" vertical="center" wrapText="1"/>
    </xf>
    <xf numFmtId="3" fontId="13" fillId="6" borderId="18" xfId="11" applyNumberFormat="1" applyFont="1" applyFill="1" applyBorder="1" applyAlignment="1">
      <alignment horizontal="center" vertical="center" wrapText="1"/>
    </xf>
    <xf numFmtId="0" fontId="13" fillId="0" borderId="16" xfId="11" applyFont="1" applyFill="1" applyBorder="1" applyAlignment="1">
      <alignment horizontal="center" vertical="center" wrapText="1"/>
    </xf>
    <xf numFmtId="0" fontId="13" fillId="0" borderId="18" xfId="11" applyFont="1" applyFill="1" applyBorder="1" applyAlignment="1">
      <alignment horizontal="center" vertical="center" wrapText="1"/>
    </xf>
    <xf numFmtId="0" fontId="13" fillId="6" borderId="17" xfId="11" applyFont="1" applyFill="1" applyBorder="1" applyAlignment="1">
      <alignment horizontal="left" vertical="center" wrapText="1"/>
    </xf>
    <xf numFmtId="0" fontId="13" fillId="0" borderId="19" xfId="0" applyFont="1" applyBorder="1" applyAlignment="1">
      <alignment horizontal="left" vertical="center" wrapText="1"/>
    </xf>
    <xf numFmtId="0" fontId="13" fillId="0" borderId="3" xfId="0" applyFont="1" applyBorder="1" applyAlignment="1">
      <alignment horizontal="left" vertical="center" wrapText="1"/>
    </xf>
    <xf numFmtId="0" fontId="13" fillId="12" borderId="19" xfId="0" applyFont="1" applyFill="1" applyBorder="1" applyAlignment="1">
      <alignment horizontal="left" vertical="center" wrapText="1"/>
    </xf>
    <xf numFmtId="0" fontId="13" fillId="12" borderId="3" xfId="0" applyFont="1" applyFill="1" applyBorder="1" applyAlignment="1">
      <alignment horizontal="left" vertical="center" wrapText="1"/>
    </xf>
    <xf numFmtId="0" fontId="13" fillId="6" borderId="16" xfId="11" applyFont="1" applyFill="1" applyBorder="1" applyAlignment="1">
      <alignment horizontal="center" vertical="center" wrapText="1"/>
    </xf>
    <xf numFmtId="0" fontId="13" fillId="6" borderId="17" xfId="11" applyFont="1" applyFill="1" applyBorder="1" applyAlignment="1">
      <alignment horizontal="center" vertical="center" wrapText="1"/>
    </xf>
    <xf numFmtId="0" fontId="13" fillId="6" borderId="18" xfId="11" applyFont="1" applyFill="1" applyBorder="1" applyAlignment="1">
      <alignment horizontal="center" vertical="center" wrapText="1"/>
    </xf>
    <xf numFmtId="168" fontId="13" fillId="10" borderId="16" xfId="1" applyNumberFormat="1" applyFont="1" applyFill="1" applyBorder="1" applyAlignment="1">
      <alignment horizontal="left" vertical="center" wrapText="1"/>
    </xf>
    <xf numFmtId="168" fontId="13" fillId="10" borderId="18" xfId="1" applyNumberFormat="1" applyFont="1" applyFill="1" applyBorder="1" applyAlignment="1">
      <alignment horizontal="left" vertical="center" wrapText="1"/>
    </xf>
    <xf numFmtId="0" fontId="13" fillId="0" borderId="10" xfId="0" applyFont="1" applyBorder="1" applyAlignment="1">
      <alignment horizontal="left" vertical="top" wrapText="1"/>
    </xf>
    <xf numFmtId="0" fontId="13" fillId="0" borderId="2" xfId="0" applyFont="1" applyBorder="1" applyAlignment="1">
      <alignment horizontal="left" vertical="center" wrapText="1"/>
    </xf>
    <xf numFmtId="0" fontId="13" fillId="12" borderId="10" xfId="11" applyFont="1" applyFill="1" applyBorder="1" applyAlignment="1">
      <alignment horizontal="left" vertical="top"/>
    </xf>
    <xf numFmtId="0" fontId="26" fillId="6" borderId="10" xfId="11" applyFont="1" applyFill="1" applyBorder="1" applyAlignment="1">
      <alignment horizontal="center" vertical="center"/>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26" fillId="0" borderId="10" xfId="11" applyFont="1" applyBorder="1" applyAlignment="1">
      <alignment horizontal="center" vertical="center"/>
    </xf>
    <xf numFmtId="0" fontId="26" fillId="0" borderId="10" xfId="11" applyFont="1" applyFill="1" applyBorder="1" applyAlignment="1">
      <alignment horizontal="center" vertical="center"/>
    </xf>
    <xf numFmtId="0" fontId="13" fillId="11" borderId="10" xfId="11" applyFont="1" applyFill="1" applyBorder="1" applyAlignment="1">
      <alignment horizontal="center" vertical="center" wrapText="1"/>
    </xf>
    <xf numFmtId="0" fontId="26" fillId="2" borderId="10" xfId="11" applyFont="1" applyFill="1" applyBorder="1" applyAlignment="1">
      <alignment horizontal="center" vertical="center"/>
    </xf>
    <xf numFmtId="0" fontId="13" fillId="0" borderId="19" xfId="11" applyFont="1" applyBorder="1" applyAlignment="1">
      <alignment horizontal="left" vertical="top"/>
    </xf>
    <xf numFmtId="0" fontId="13" fillId="0" borderId="3" xfId="11" applyFont="1" applyBorder="1" applyAlignment="1">
      <alignment horizontal="left" vertical="top"/>
    </xf>
    <xf numFmtId="0" fontId="13" fillId="0" borderId="16" xfId="11" applyFont="1" applyFill="1" applyBorder="1" applyAlignment="1">
      <alignment horizontal="left" vertical="center" wrapText="1"/>
    </xf>
    <xf numFmtId="0" fontId="13" fillId="0" borderId="17" xfId="11" applyFont="1" applyFill="1" applyBorder="1" applyAlignment="1">
      <alignment horizontal="left" vertical="center" wrapText="1"/>
    </xf>
    <xf numFmtId="0" fontId="13" fillId="0" borderId="18" xfId="11" applyFont="1" applyFill="1" applyBorder="1" applyAlignment="1">
      <alignment horizontal="left" vertical="center" wrapText="1"/>
    </xf>
    <xf numFmtId="0" fontId="14" fillId="6" borderId="0" xfId="11" applyFont="1" applyFill="1" applyAlignment="1">
      <alignment horizontal="left" vertical="top" wrapText="1"/>
    </xf>
  </cellXfs>
  <cellStyles count="19">
    <cellStyle name="40% - Énfasis2 2" xfId="13"/>
    <cellStyle name="Estilo 1" xfId="3"/>
    <cellStyle name="Millares" xfId="1" builtinId="3"/>
    <cellStyle name="Millares 2" xfId="4"/>
    <cellStyle name="Millares 2 2" xfId="5"/>
    <cellStyle name="Millares 2 3" xfId="14"/>
    <cellStyle name="Millares 3" xfId="6"/>
    <cellStyle name="Millares 4" xfId="12"/>
    <cellStyle name="Millares 5" xfId="15"/>
    <cellStyle name="Normal" xfId="0" builtinId="0"/>
    <cellStyle name="Normal 2" xfId="2"/>
    <cellStyle name="Normal 2 2" xfId="11"/>
    <cellStyle name="Normal 3" xfId="7"/>
    <cellStyle name="Normal 4" xfId="8"/>
    <cellStyle name="Normal 5" xfId="16"/>
    <cellStyle name="Normal 8" xfId="18"/>
    <cellStyle name="Porcentual" xfId="17" builtinId="5"/>
    <cellStyle name="Porcentual 2" xfId="9"/>
    <cellStyle name="Porcentual 3" xfId="10"/>
  </cellStyles>
  <dxfs count="20">
    <dxf>
      <font>
        <color theme="0"/>
      </font>
      <fill>
        <patternFill>
          <bgColor rgb="FF009900"/>
        </patternFill>
      </fill>
    </dxf>
    <dxf>
      <fill>
        <patternFill>
          <bgColor rgb="FFFFC000"/>
        </patternFill>
      </fill>
    </dxf>
    <dxf>
      <font>
        <color theme="0"/>
      </font>
      <fill>
        <patternFill>
          <bgColor rgb="FFC00000"/>
        </patternFill>
      </fill>
    </dxf>
    <dxf>
      <font>
        <color theme="0"/>
      </font>
      <fill>
        <patternFill>
          <bgColor theme="9" tint="-0.24994659260841701"/>
        </patternFill>
      </fill>
    </dxf>
    <dxf>
      <font>
        <color theme="0"/>
      </font>
      <fill>
        <patternFill>
          <bgColor rgb="FF009900"/>
        </patternFill>
      </fill>
    </dxf>
    <dxf>
      <fill>
        <patternFill>
          <bgColor rgb="FFFFC000"/>
        </patternFill>
      </fill>
    </dxf>
    <dxf>
      <font>
        <color theme="0"/>
      </font>
      <fill>
        <patternFill>
          <bgColor rgb="FFC00000"/>
        </patternFill>
      </fill>
    </dxf>
    <dxf>
      <font>
        <color theme="0"/>
      </font>
      <fill>
        <patternFill>
          <bgColor theme="9" tint="-0.24994659260841701"/>
        </patternFill>
      </fill>
    </dxf>
    <dxf>
      <font>
        <color theme="0"/>
      </font>
      <fill>
        <patternFill>
          <bgColor rgb="FF009900"/>
        </patternFill>
      </fill>
    </dxf>
    <dxf>
      <fill>
        <patternFill>
          <bgColor rgb="FFFFC000"/>
        </patternFill>
      </fill>
    </dxf>
    <dxf>
      <font>
        <color theme="0"/>
      </font>
      <fill>
        <patternFill>
          <bgColor rgb="FFC00000"/>
        </patternFill>
      </fill>
    </dxf>
    <dxf>
      <font>
        <color theme="0"/>
      </font>
      <fill>
        <patternFill>
          <bgColor theme="9" tint="-0.24994659260841701"/>
        </patternFill>
      </fill>
    </dxf>
    <dxf>
      <font>
        <color theme="0"/>
      </font>
      <fill>
        <patternFill>
          <bgColor rgb="FF009900"/>
        </patternFill>
      </fill>
    </dxf>
    <dxf>
      <fill>
        <patternFill>
          <bgColor rgb="FFFFC000"/>
        </patternFill>
      </fill>
    </dxf>
    <dxf>
      <font>
        <color theme="0"/>
      </font>
      <fill>
        <patternFill>
          <bgColor rgb="FFC00000"/>
        </patternFill>
      </fill>
    </dxf>
    <dxf>
      <font>
        <color theme="0"/>
      </font>
      <fill>
        <patternFill>
          <bgColor theme="9" tint="-0.24994659260841701"/>
        </patternFill>
      </fill>
    </dxf>
    <dxf>
      <font>
        <color theme="0"/>
      </font>
      <fill>
        <patternFill>
          <bgColor rgb="FF009900"/>
        </patternFill>
      </fill>
    </dxf>
    <dxf>
      <fill>
        <patternFill>
          <bgColor rgb="FFFFC000"/>
        </patternFill>
      </fill>
    </dxf>
    <dxf>
      <font>
        <color theme="0"/>
      </font>
      <fill>
        <patternFill>
          <bgColor rgb="FFC00000"/>
        </patternFill>
      </fill>
    </dxf>
    <dxf>
      <font>
        <color theme="0"/>
      </font>
      <fill>
        <patternFill>
          <bgColor theme="9" tint="-0.24994659260841701"/>
        </patternFill>
      </fill>
    </dxf>
  </dxfs>
  <tableStyles count="0" defaultTableStyle="TableStyleMedium9" defaultPivotStyle="PivotStyleLight16"/>
  <colors>
    <mruColors>
      <color rgb="FFCCFF99"/>
      <color rgb="FF66FF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12</xdr:col>
      <xdr:colOff>135548</xdr:colOff>
      <xdr:row>0</xdr:row>
      <xdr:rowOff>465261</xdr:rowOff>
    </xdr:from>
    <xdr:ext cx="247650" cy="228600"/>
    <xdr:sp macro="" textlink="">
      <xdr:nvSpPr>
        <xdr:cNvPr id="2" name="1 CuadroTexto"/>
        <xdr:cNvSpPr txBox="1"/>
      </xdr:nvSpPr>
      <xdr:spPr>
        <a:xfrm>
          <a:off x="5183798" y="465261"/>
          <a:ext cx="24765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s-ES" sz="1200" b="1"/>
            <a:t>1</a:t>
          </a:r>
        </a:p>
      </xdr:txBody>
    </xdr:sp>
    <xdr:clientData/>
  </xdr:oneCellAnchor>
  <xdr:oneCellAnchor>
    <xdr:from>
      <xdr:col>0</xdr:col>
      <xdr:colOff>1373796</xdr:colOff>
      <xdr:row>0</xdr:row>
      <xdr:rowOff>422763</xdr:rowOff>
    </xdr:from>
    <xdr:ext cx="238125" cy="295275"/>
    <xdr:sp macro="" textlink="">
      <xdr:nvSpPr>
        <xdr:cNvPr id="3" name="2 CuadroTexto"/>
        <xdr:cNvSpPr txBox="1"/>
      </xdr:nvSpPr>
      <xdr:spPr>
        <a:xfrm>
          <a:off x="1373796" y="422763"/>
          <a:ext cx="2381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s-ES" sz="1200" b="1"/>
            <a:t>4</a:t>
          </a:r>
        </a:p>
      </xdr:txBody>
    </xdr:sp>
    <xdr:clientData/>
  </xdr:oneCellAnchor>
  <xdr:oneCellAnchor>
    <xdr:from>
      <xdr:col>4</xdr:col>
      <xdr:colOff>216144</xdr:colOff>
      <xdr:row>0</xdr:row>
      <xdr:rowOff>428625</xdr:rowOff>
    </xdr:from>
    <xdr:ext cx="256160" cy="247650"/>
    <xdr:sp macro="" textlink="">
      <xdr:nvSpPr>
        <xdr:cNvPr id="4" name="3 CuadroTexto"/>
        <xdr:cNvSpPr txBox="1"/>
      </xdr:nvSpPr>
      <xdr:spPr>
        <a:xfrm>
          <a:off x="2673594" y="428625"/>
          <a:ext cx="256160"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s-ES" sz="1200" b="1"/>
            <a:t>3</a:t>
          </a:r>
        </a:p>
      </xdr:txBody>
    </xdr:sp>
    <xdr:clientData/>
  </xdr:oneCellAnchor>
  <xdr:oneCellAnchor>
    <xdr:from>
      <xdr:col>8</xdr:col>
      <xdr:colOff>176579</xdr:colOff>
      <xdr:row>0</xdr:row>
      <xdr:rowOff>426428</xdr:rowOff>
    </xdr:from>
    <xdr:ext cx="275210" cy="285750"/>
    <xdr:sp macro="" textlink="">
      <xdr:nvSpPr>
        <xdr:cNvPr id="5" name="4 CuadroTexto"/>
        <xdr:cNvSpPr txBox="1"/>
      </xdr:nvSpPr>
      <xdr:spPr>
        <a:xfrm>
          <a:off x="3929429" y="426428"/>
          <a:ext cx="275210"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s-ES" sz="1200" b="1"/>
            <a:t>2</a:t>
          </a:r>
        </a:p>
      </xdr:txBody>
    </xdr:sp>
    <xdr:clientData/>
  </xdr:oneCellAnchor>
  <xdr:oneCellAnchor>
    <xdr:from>
      <xdr:col>0</xdr:col>
      <xdr:colOff>1200150</xdr:colOff>
      <xdr:row>4</xdr:row>
      <xdr:rowOff>132617</xdr:rowOff>
    </xdr:from>
    <xdr:ext cx="256160" cy="247650"/>
    <xdr:sp macro="" textlink="">
      <xdr:nvSpPr>
        <xdr:cNvPr id="6" name="5 CuadroTexto"/>
        <xdr:cNvSpPr txBox="1"/>
      </xdr:nvSpPr>
      <xdr:spPr>
        <a:xfrm>
          <a:off x="1200150" y="1780442"/>
          <a:ext cx="256160"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s-ES" sz="1200" b="1"/>
            <a:t>3</a:t>
          </a:r>
        </a:p>
      </xdr:txBody>
    </xdr:sp>
    <xdr:clientData/>
  </xdr:oneCellAnchor>
  <xdr:oneCellAnchor>
    <xdr:from>
      <xdr:col>0</xdr:col>
      <xdr:colOff>1184763</xdr:colOff>
      <xdr:row>8</xdr:row>
      <xdr:rowOff>176578</xdr:rowOff>
    </xdr:from>
    <xdr:ext cx="237110" cy="216935"/>
    <xdr:sp macro="" textlink="">
      <xdr:nvSpPr>
        <xdr:cNvPr id="7" name="6 CuadroTexto"/>
        <xdr:cNvSpPr txBox="1"/>
      </xdr:nvSpPr>
      <xdr:spPr>
        <a:xfrm>
          <a:off x="1184763" y="3043603"/>
          <a:ext cx="237110" cy="2169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s-ES" sz="1200" b="1"/>
            <a:t>2</a:t>
          </a:r>
        </a:p>
      </xdr:txBody>
    </xdr:sp>
    <xdr:clientData/>
  </xdr:oneCellAnchor>
  <xdr:oneCellAnchor>
    <xdr:from>
      <xdr:col>0</xdr:col>
      <xdr:colOff>1200150</xdr:colOff>
      <xdr:row>12</xdr:row>
      <xdr:rowOff>186103</xdr:rowOff>
    </xdr:from>
    <xdr:ext cx="256160" cy="216934"/>
    <xdr:sp macro="" textlink="">
      <xdr:nvSpPr>
        <xdr:cNvPr id="8" name="7 CuadroTexto"/>
        <xdr:cNvSpPr txBox="1"/>
      </xdr:nvSpPr>
      <xdr:spPr>
        <a:xfrm>
          <a:off x="1200150" y="4272328"/>
          <a:ext cx="256160" cy="216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s-ES" sz="1200" b="1"/>
            <a:t>1</a:t>
          </a:r>
        </a:p>
      </xdr:txBody>
    </xdr:sp>
    <xdr:clientData/>
  </xdr:oneCellAnchor>
  <xdr:oneCellAnchor>
    <xdr:from>
      <xdr:col>1</xdr:col>
      <xdr:colOff>14654</xdr:colOff>
      <xdr:row>0</xdr:row>
      <xdr:rowOff>137432</xdr:rowOff>
    </xdr:from>
    <xdr:ext cx="3846635" cy="264560"/>
    <xdr:sp macro="" textlink="">
      <xdr:nvSpPr>
        <xdr:cNvPr id="9" name="8 CuadroTexto"/>
        <xdr:cNvSpPr txBox="1"/>
      </xdr:nvSpPr>
      <xdr:spPr>
        <a:xfrm>
          <a:off x="1500554" y="137432"/>
          <a:ext cx="38466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ES" sz="1100" b="1"/>
            <a:t>FACTORES   CRITICOS  INTERNOS</a:t>
          </a:r>
        </a:p>
      </xdr:txBody>
    </xdr:sp>
    <xdr:clientData/>
  </xdr:oneCellAnchor>
  <xdr:oneCellAnchor>
    <xdr:from>
      <xdr:col>0</xdr:col>
      <xdr:colOff>573100</xdr:colOff>
      <xdr:row>3</xdr:row>
      <xdr:rowOff>4396</xdr:rowOff>
    </xdr:from>
    <xdr:ext cx="264560" cy="2472106"/>
    <xdr:sp macro="" textlink="">
      <xdr:nvSpPr>
        <xdr:cNvPr id="10" name="9 CuadroTexto"/>
        <xdr:cNvSpPr txBox="1"/>
      </xdr:nvSpPr>
      <xdr:spPr>
        <a:xfrm rot="16200000">
          <a:off x="-530673" y="2451194"/>
          <a:ext cx="247210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s-ES" sz="1100" b="1"/>
            <a:t>FACTORES  CRITICOS  EXTERNOS</a:t>
          </a:r>
        </a:p>
      </xdr:txBody>
    </xdr:sp>
    <xdr:clientData/>
  </xdr:oneCellAnchor>
  <xdr:oneCellAnchor>
    <xdr:from>
      <xdr:col>2</xdr:col>
      <xdr:colOff>104775</xdr:colOff>
      <xdr:row>2</xdr:row>
      <xdr:rowOff>9525</xdr:rowOff>
    </xdr:from>
    <xdr:ext cx="237110" cy="266701"/>
    <xdr:sp macro="" textlink="">
      <xdr:nvSpPr>
        <xdr:cNvPr id="12" name="11 CuadroTexto"/>
        <xdr:cNvSpPr txBox="1"/>
      </xdr:nvSpPr>
      <xdr:spPr>
        <a:xfrm>
          <a:off x="1914525" y="1047750"/>
          <a:ext cx="237110" cy="266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ES" sz="1200" b="1">
              <a:solidFill>
                <a:schemeClr val="bg1"/>
              </a:solidFill>
            </a:rPr>
            <a:t>I</a:t>
          </a:r>
        </a:p>
      </xdr:txBody>
    </xdr:sp>
    <xdr:clientData/>
  </xdr:oneCellAnchor>
  <xdr:oneCellAnchor>
    <xdr:from>
      <xdr:col>6</xdr:col>
      <xdr:colOff>0</xdr:colOff>
      <xdr:row>2</xdr:row>
      <xdr:rowOff>0</xdr:rowOff>
    </xdr:from>
    <xdr:ext cx="304800" cy="266701"/>
    <xdr:sp macro="" textlink="">
      <xdr:nvSpPr>
        <xdr:cNvPr id="13" name="12 CuadroTexto"/>
        <xdr:cNvSpPr txBox="1"/>
      </xdr:nvSpPr>
      <xdr:spPr>
        <a:xfrm>
          <a:off x="3105150" y="1038225"/>
          <a:ext cx="304800" cy="266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ES" sz="1200" b="1">
              <a:solidFill>
                <a:schemeClr val="bg1"/>
              </a:solidFill>
            </a:rPr>
            <a:t>II</a:t>
          </a:r>
        </a:p>
      </xdr:txBody>
    </xdr:sp>
    <xdr:clientData/>
  </xdr:oneCellAnchor>
  <xdr:oneCellAnchor>
    <xdr:from>
      <xdr:col>10</xdr:col>
      <xdr:colOff>0</xdr:colOff>
      <xdr:row>2</xdr:row>
      <xdr:rowOff>123825</xdr:rowOff>
    </xdr:from>
    <xdr:ext cx="361950" cy="266701"/>
    <xdr:sp macro="" textlink="">
      <xdr:nvSpPr>
        <xdr:cNvPr id="14" name="13 CuadroTexto"/>
        <xdr:cNvSpPr txBox="1"/>
      </xdr:nvSpPr>
      <xdr:spPr>
        <a:xfrm>
          <a:off x="4400550" y="1162050"/>
          <a:ext cx="361950" cy="266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ES" sz="1200" b="1"/>
            <a:t>III</a:t>
          </a:r>
        </a:p>
      </xdr:txBody>
    </xdr:sp>
    <xdr:clientData/>
  </xdr:oneCellAnchor>
  <xdr:oneCellAnchor>
    <xdr:from>
      <xdr:col>1</xdr:col>
      <xdr:colOff>323849</xdr:colOff>
      <xdr:row>6</xdr:row>
      <xdr:rowOff>0</xdr:rowOff>
    </xdr:from>
    <xdr:ext cx="444501" cy="381000"/>
    <xdr:sp macro="" textlink="">
      <xdr:nvSpPr>
        <xdr:cNvPr id="15" name="14 CuadroTexto"/>
        <xdr:cNvSpPr txBox="1"/>
      </xdr:nvSpPr>
      <xdr:spPr>
        <a:xfrm>
          <a:off x="1879599" y="2254250"/>
          <a:ext cx="444501"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ES" sz="1200" b="1">
              <a:solidFill>
                <a:schemeClr val="bg1"/>
              </a:solidFill>
            </a:rPr>
            <a:t>IV</a:t>
          </a:r>
        </a:p>
      </xdr:txBody>
    </xdr:sp>
    <xdr:clientData/>
  </xdr:oneCellAnchor>
  <xdr:oneCellAnchor>
    <xdr:from>
      <xdr:col>6</xdr:col>
      <xdr:colOff>0</xdr:colOff>
      <xdr:row>6</xdr:row>
      <xdr:rowOff>0</xdr:rowOff>
    </xdr:from>
    <xdr:ext cx="476250" cy="488950"/>
    <xdr:sp macro="" textlink="">
      <xdr:nvSpPr>
        <xdr:cNvPr id="16" name="15 CuadroTexto"/>
        <xdr:cNvSpPr txBox="1"/>
      </xdr:nvSpPr>
      <xdr:spPr>
        <a:xfrm>
          <a:off x="3238500" y="2254250"/>
          <a:ext cx="476250" cy="488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ES" sz="1200" b="1"/>
            <a:t>V</a:t>
          </a:r>
        </a:p>
      </xdr:txBody>
    </xdr:sp>
    <xdr:clientData/>
  </xdr:oneCellAnchor>
  <xdr:oneCellAnchor>
    <xdr:from>
      <xdr:col>9</xdr:col>
      <xdr:colOff>323849</xdr:colOff>
      <xdr:row>6</xdr:row>
      <xdr:rowOff>0</xdr:rowOff>
    </xdr:from>
    <xdr:ext cx="333375" cy="266701"/>
    <xdr:sp macro="" textlink="">
      <xdr:nvSpPr>
        <xdr:cNvPr id="17" name="16 CuadroTexto"/>
        <xdr:cNvSpPr txBox="1"/>
      </xdr:nvSpPr>
      <xdr:spPr>
        <a:xfrm>
          <a:off x="4400549" y="2257425"/>
          <a:ext cx="333375" cy="266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ES" sz="1200" b="1"/>
            <a:t>VI</a:t>
          </a:r>
        </a:p>
      </xdr:txBody>
    </xdr:sp>
    <xdr:clientData/>
  </xdr:oneCellAnchor>
  <xdr:oneCellAnchor>
    <xdr:from>
      <xdr:col>1</xdr:col>
      <xdr:colOff>323849</xdr:colOff>
      <xdr:row>10</xdr:row>
      <xdr:rowOff>0</xdr:rowOff>
    </xdr:from>
    <xdr:ext cx="361951" cy="266701"/>
    <xdr:sp macro="" textlink="">
      <xdr:nvSpPr>
        <xdr:cNvPr id="18" name="17 CuadroTexto"/>
        <xdr:cNvSpPr txBox="1"/>
      </xdr:nvSpPr>
      <xdr:spPr>
        <a:xfrm>
          <a:off x="1809749" y="3476625"/>
          <a:ext cx="361951" cy="266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ES" sz="1200" b="1"/>
            <a:t>VII</a:t>
          </a:r>
        </a:p>
      </xdr:txBody>
    </xdr:sp>
    <xdr:clientData/>
  </xdr:oneCellAnchor>
  <xdr:oneCellAnchor>
    <xdr:from>
      <xdr:col>6</xdr:col>
      <xdr:colOff>0</xdr:colOff>
      <xdr:row>10</xdr:row>
      <xdr:rowOff>0</xdr:rowOff>
    </xdr:from>
    <xdr:ext cx="438150" cy="266701"/>
    <xdr:sp macro="" textlink="">
      <xdr:nvSpPr>
        <xdr:cNvPr id="19" name="18 CuadroTexto"/>
        <xdr:cNvSpPr txBox="1"/>
      </xdr:nvSpPr>
      <xdr:spPr>
        <a:xfrm>
          <a:off x="3105150" y="3476625"/>
          <a:ext cx="438150" cy="266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ES" sz="1200" b="1"/>
            <a:t>VIII</a:t>
          </a:r>
        </a:p>
      </xdr:txBody>
    </xdr:sp>
    <xdr:clientData/>
  </xdr:oneCellAnchor>
  <xdr:oneCellAnchor>
    <xdr:from>
      <xdr:col>9</xdr:col>
      <xdr:colOff>323849</xdr:colOff>
      <xdr:row>10</xdr:row>
      <xdr:rowOff>0</xdr:rowOff>
    </xdr:from>
    <xdr:ext cx="352425" cy="266701"/>
    <xdr:sp macro="" textlink="">
      <xdr:nvSpPr>
        <xdr:cNvPr id="20" name="19 CuadroTexto"/>
        <xdr:cNvSpPr txBox="1"/>
      </xdr:nvSpPr>
      <xdr:spPr>
        <a:xfrm>
          <a:off x="4400549" y="3476625"/>
          <a:ext cx="352425" cy="266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ES" sz="1200" b="1"/>
            <a:t>IX</a:t>
          </a:r>
        </a:p>
      </xdr:txBody>
    </xdr:sp>
    <xdr:clientData/>
  </xdr:oneCellAnchor>
  <xdr:twoCellAnchor>
    <xdr:from>
      <xdr:col>1</xdr:col>
      <xdr:colOff>0</xdr:colOff>
      <xdr:row>9</xdr:row>
      <xdr:rowOff>71004</xdr:rowOff>
    </xdr:from>
    <xdr:to>
      <xdr:col>9</xdr:col>
      <xdr:colOff>69273</xdr:colOff>
      <xdr:row>9</xdr:row>
      <xdr:rowOff>88322</xdr:rowOff>
    </xdr:to>
    <xdr:cxnSp macro="">
      <xdr:nvCxnSpPr>
        <xdr:cNvPr id="23" name="Conector recto de flecha 22"/>
        <xdr:cNvCxnSpPr/>
      </xdr:nvCxnSpPr>
      <xdr:spPr>
        <a:xfrm>
          <a:off x="1555750" y="3239654"/>
          <a:ext cx="2761673" cy="17318"/>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60184</xdr:colOff>
      <xdr:row>0</xdr:row>
      <xdr:rowOff>712178</xdr:rowOff>
    </xdr:from>
    <xdr:to>
      <xdr:col>9</xdr:col>
      <xdr:colOff>76200</xdr:colOff>
      <xdr:row>9</xdr:row>
      <xdr:rowOff>31750</xdr:rowOff>
    </xdr:to>
    <xdr:cxnSp macro="">
      <xdr:nvCxnSpPr>
        <xdr:cNvPr id="26" name="Conector recto de flecha 25"/>
        <xdr:cNvCxnSpPr/>
      </xdr:nvCxnSpPr>
      <xdr:spPr>
        <a:xfrm>
          <a:off x="4308334" y="712178"/>
          <a:ext cx="16016" cy="2488222"/>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323272</xdr:colOff>
      <xdr:row>9</xdr:row>
      <xdr:rowOff>5772</xdr:rowOff>
    </xdr:from>
    <xdr:to>
      <xdr:col>9</xdr:col>
      <xdr:colOff>86591</xdr:colOff>
      <xdr:row>9</xdr:row>
      <xdr:rowOff>144318</xdr:rowOff>
    </xdr:to>
    <xdr:sp macro="" textlink="">
      <xdr:nvSpPr>
        <xdr:cNvPr id="36" name="Elipse 35"/>
        <xdr:cNvSpPr/>
      </xdr:nvSpPr>
      <xdr:spPr>
        <a:xfrm>
          <a:off x="4225636" y="3186545"/>
          <a:ext cx="98137" cy="13854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MX" sz="1100"/>
        </a:p>
      </xdr:txBody>
    </xdr:sp>
    <xdr:clientData/>
  </xdr:twoCellAnchor>
  <xdr:oneCellAnchor>
    <xdr:from>
      <xdr:col>9</xdr:col>
      <xdr:colOff>11545</xdr:colOff>
      <xdr:row>9</xdr:row>
      <xdr:rowOff>0</xdr:rowOff>
    </xdr:from>
    <xdr:ext cx="470642" cy="264560"/>
    <xdr:sp macro="" textlink="">
      <xdr:nvSpPr>
        <xdr:cNvPr id="37" name="CuadroTexto 36"/>
        <xdr:cNvSpPr txBox="1"/>
      </xdr:nvSpPr>
      <xdr:spPr>
        <a:xfrm>
          <a:off x="4248727" y="3180773"/>
          <a:ext cx="4706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x-none" sz="1100"/>
            <a:t>2014</a:t>
          </a:r>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88"/>
  <sheetViews>
    <sheetView view="pageBreakPreview" topLeftCell="B7" zoomScale="160" zoomScaleSheetLayoutView="160" workbookViewId="0">
      <selection activeCell="B10" sqref="B10"/>
    </sheetView>
  </sheetViews>
  <sheetFormatPr baseColWidth="10" defaultColWidth="11.42578125" defaultRowHeight="12.75"/>
  <cols>
    <col min="1" max="1" width="44.7109375" style="13" customWidth="1"/>
    <col min="2" max="2" width="40.85546875" style="13" customWidth="1"/>
    <col min="3" max="3" width="38.7109375" style="13" customWidth="1"/>
    <col min="4" max="16384" width="11.42578125" style="13"/>
  </cols>
  <sheetData>
    <row r="1" spans="1:3" s="7" customFormat="1">
      <c r="A1" s="5" t="s">
        <v>28</v>
      </c>
      <c r="B1" s="6"/>
      <c r="C1" s="6"/>
    </row>
    <row r="2" spans="1:3" s="7" customFormat="1">
      <c r="A2" s="5" t="s">
        <v>29</v>
      </c>
      <c r="B2" s="6"/>
      <c r="C2" s="6"/>
    </row>
    <row r="3" spans="1:3" s="9" customFormat="1">
      <c r="A3" s="8" t="s">
        <v>30</v>
      </c>
      <c r="B3" s="8" t="s">
        <v>31</v>
      </c>
      <c r="C3" s="8" t="s">
        <v>32</v>
      </c>
    </row>
    <row r="4" spans="1:3" ht="38.25">
      <c r="A4" s="10" t="s">
        <v>33</v>
      </c>
      <c r="B4" s="11"/>
      <c r="C4" s="12"/>
    </row>
    <row r="5" spans="1:3" ht="17.25" customHeight="1">
      <c r="A5" s="10" t="s">
        <v>34</v>
      </c>
      <c r="B5" s="12"/>
      <c r="C5" s="11"/>
    </row>
    <row r="6" spans="1:3" ht="27" customHeight="1">
      <c r="A6" s="10" t="s">
        <v>35</v>
      </c>
      <c r="B6" s="11"/>
      <c r="C6" s="11"/>
    </row>
    <row r="7" spans="1:3" ht="25.5">
      <c r="A7" s="10" t="s">
        <v>36</v>
      </c>
      <c r="B7" s="11"/>
      <c r="C7" s="11"/>
    </row>
    <row r="8" spans="1:3" ht="25.5">
      <c r="A8" s="10" t="s">
        <v>37</v>
      </c>
      <c r="B8" s="11"/>
      <c r="C8" s="11"/>
    </row>
    <row r="9" spans="1:3" ht="16.5" customHeight="1">
      <c r="A9" s="10" t="s">
        <v>38</v>
      </c>
      <c r="B9" s="11"/>
      <c r="C9" s="11"/>
    </row>
    <row r="10" spans="1:3" ht="38.25">
      <c r="A10" s="14" t="s">
        <v>39</v>
      </c>
      <c r="B10" s="11"/>
      <c r="C10" s="11"/>
    </row>
    <row r="11" spans="1:3" s="9" customFormat="1">
      <c r="A11" s="8" t="s">
        <v>40</v>
      </c>
      <c r="B11" s="8" t="s">
        <v>31</v>
      </c>
      <c r="C11" s="8" t="s">
        <v>32</v>
      </c>
    </row>
    <row r="12" spans="1:3">
      <c r="A12" s="10" t="s">
        <v>41</v>
      </c>
      <c r="B12" s="11"/>
      <c r="C12" s="11"/>
    </row>
    <row r="13" spans="1:3" s="9" customFormat="1">
      <c r="A13" s="8" t="s">
        <v>42</v>
      </c>
      <c r="B13" s="8" t="s">
        <v>31</v>
      </c>
      <c r="C13" s="8" t="s">
        <v>32</v>
      </c>
    </row>
    <row r="14" spans="1:3" ht="25.5">
      <c r="A14" s="10" t="s">
        <v>43</v>
      </c>
      <c r="B14" s="11"/>
      <c r="C14" s="11"/>
    </row>
    <row r="15" spans="1:3" s="7" customFormat="1">
      <c r="A15" s="378" t="s">
        <v>44</v>
      </c>
      <c r="B15" s="379"/>
      <c r="C15" s="379"/>
    </row>
    <row r="16" spans="1:3" s="9" customFormat="1">
      <c r="A16" s="8" t="s">
        <v>45</v>
      </c>
      <c r="B16" s="8" t="s">
        <v>31</v>
      </c>
      <c r="C16" s="8" t="s">
        <v>32</v>
      </c>
    </row>
    <row r="17" spans="1:3">
      <c r="A17" s="15" t="s">
        <v>46</v>
      </c>
      <c r="B17" s="11"/>
      <c r="C17" s="11"/>
    </row>
    <row r="18" spans="1:3">
      <c r="A18" s="10" t="s">
        <v>47</v>
      </c>
      <c r="B18" s="11"/>
      <c r="C18" s="11"/>
    </row>
    <row r="19" spans="1:3">
      <c r="A19" s="10" t="s">
        <v>48</v>
      </c>
      <c r="B19" s="11"/>
      <c r="C19" s="11"/>
    </row>
    <row r="20" spans="1:3">
      <c r="A20" s="15" t="s">
        <v>49</v>
      </c>
      <c r="B20" s="11"/>
      <c r="C20" s="11"/>
    </row>
    <row r="21" spans="1:3">
      <c r="A21" s="10" t="s">
        <v>50</v>
      </c>
      <c r="B21" s="11"/>
      <c r="C21" s="11"/>
    </row>
    <row r="22" spans="1:3">
      <c r="A22" s="15" t="s">
        <v>47</v>
      </c>
      <c r="B22" s="11"/>
      <c r="C22" s="11"/>
    </row>
    <row r="23" spans="1:3">
      <c r="A23" s="15"/>
      <c r="B23" s="11"/>
      <c r="C23" s="11"/>
    </row>
    <row r="24" spans="1:3">
      <c r="A24" s="8" t="s">
        <v>51</v>
      </c>
      <c r="B24" s="8" t="s">
        <v>31</v>
      </c>
      <c r="C24" s="8" t="s">
        <v>32</v>
      </c>
    </row>
    <row r="25" spans="1:3">
      <c r="A25" s="15" t="s">
        <v>52</v>
      </c>
      <c r="B25" s="11"/>
      <c r="C25" s="11"/>
    </row>
    <row r="26" spans="1:3">
      <c r="A26" s="8" t="s">
        <v>51</v>
      </c>
      <c r="B26" s="8" t="s">
        <v>31</v>
      </c>
      <c r="C26" s="8" t="s">
        <v>32</v>
      </c>
    </row>
    <row r="27" spans="1:3">
      <c r="A27" s="15" t="s">
        <v>53</v>
      </c>
      <c r="B27" s="11"/>
      <c r="C27" s="11"/>
    </row>
    <row r="28" spans="1:3">
      <c r="A28" s="15" t="s">
        <v>54</v>
      </c>
      <c r="B28" s="11"/>
      <c r="C28" s="11"/>
    </row>
    <row r="29" spans="1:3">
      <c r="A29" s="15" t="s">
        <v>55</v>
      </c>
      <c r="B29" s="11"/>
      <c r="C29" s="11"/>
    </row>
    <row r="30" spans="1:3" ht="25.5">
      <c r="A30" s="10" t="s">
        <v>56</v>
      </c>
      <c r="B30" s="11"/>
      <c r="C30" s="11"/>
    </row>
    <row r="31" spans="1:3">
      <c r="A31" s="15" t="s">
        <v>57</v>
      </c>
      <c r="B31" s="11"/>
      <c r="C31" s="11"/>
    </row>
    <row r="32" spans="1:3">
      <c r="A32" s="15" t="s">
        <v>58</v>
      </c>
      <c r="B32" s="11"/>
      <c r="C32" s="11"/>
    </row>
    <row r="33" spans="1:3">
      <c r="A33" s="15"/>
      <c r="B33" s="11"/>
      <c r="C33" s="11"/>
    </row>
    <row r="34" spans="1:3">
      <c r="A34" s="8" t="s">
        <v>59</v>
      </c>
      <c r="B34" s="8" t="s">
        <v>31</v>
      </c>
      <c r="C34" s="8" t="s">
        <v>32</v>
      </c>
    </row>
    <row r="35" spans="1:3">
      <c r="A35" s="10" t="s">
        <v>60</v>
      </c>
      <c r="B35" s="11"/>
      <c r="C35" s="11"/>
    </row>
    <row r="36" spans="1:3">
      <c r="A36" s="15" t="s">
        <v>61</v>
      </c>
      <c r="B36" s="11"/>
      <c r="C36" s="11"/>
    </row>
    <row r="37" spans="1:3">
      <c r="A37" s="15" t="s">
        <v>62</v>
      </c>
      <c r="B37" s="11"/>
      <c r="C37" s="11"/>
    </row>
    <row r="38" spans="1:3">
      <c r="A38" s="15" t="s">
        <v>63</v>
      </c>
      <c r="B38" s="11"/>
      <c r="C38" s="11"/>
    </row>
    <row r="39" spans="1:3">
      <c r="A39" s="15" t="s">
        <v>64</v>
      </c>
      <c r="B39" s="11"/>
      <c r="C39" s="11"/>
    </row>
    <row r="40" spans="1:3">
      <c r="A40" s="15" t="s">
        <v>65</v>
      </c>
      <c r="B40" s="11"/>
      <c r="C40" s="11"/>
    </row>
    <row r="41" spans="1:3">
      <c r="A41" s="15" t="s">
        <v>66</v>
      </c>
      <c r="B41" s="11"/>
      <c r="C41" s="11"/>
    </row>
    <row r="42" spans="1:3">
      <c r="A42" s="15" t="s">
        <v>67</v>
      </c>
      <c r="B42" s="11"/>
      <c r="C42" s="11"/>
    </row>
    <row r="43" spans="1:3">
      <c r="A43" s="15" t="s">
        <v>68</v>
      </c>
      <c r="B43" s="11"/>
      <c r="C43" s="11"/>
    </row>
    <row r="44" spans="1:3">
      <c r="A44" s="15" t="s">
        <v>69</v>
      </c>
      <c r="B44" s="11"/>
      <c r="C44" s="11"/>
    </row>
    <row r="45" spans="1:3">
      <c r="A45" s="8" t="s">
        <v>70</v>
      </c>
      <c r="B45" s="8" t="s">
        <v>31</v>
      </c>
      <c r="C45" s="8" t="s">
        <v>32</v>
      </c>
    </row>
    <row r="46" spans="1:3">
      <c r="A46" s="15" t="s">
        <v>71</v>
      </c>
      <c r="B46" s="11"/>
      <c r="C46" s="11"/>
    </row>
    <row r="47" spans="1:3" ht="25.5">
      <c r="A47" s="15" t="s">
        <v>72</v>
      </c>
      <c r="B47" s="11"/>
      <c r="C47" s="11"/>
    </row>
    <row r="48" spans="1:3" ht="25.5">
      <c r="A48" s="15" t="s">
        <v>73</v>
      </c>
      <c r="B48" s="11"/>
      <c r="C48" s="11"/>
    </row>
    <row r="49" spans="1:3">
      <c r="A49" s="15" t="s">
        <v>74</v>
      </c>
      <c r="B49" s="11"/>
      <c r="C49" s="11"/>
    </row>
    <row r="50" spans="1:3">
      <c r="A50" s="15" t="s">
        <v>75</v>
      </c>
      <c r="B50" s="11"/>
      <c r="C50" s="11"/>
    </row>
    <row r="51" spans="1:3">
      <c r="A51" s="15" t="s">
        <v>76</v>
      </c>
      <c r="B51" s="11"/>
      <c r="C51" s="11"/>
    </row>
    <row r="52" spans="1:3">
      <c r="A52" s="15" t="s">
        <v>77</v>
      </c>
      <c r="B52" s="11"/>
      <c r="C52" s="11"/>
    </row>
    <row r="53" spans="1:3" s="7" customFormat="1">
      <c r="A53" s="380" t="s">
        <v>78</v>
      </c>
      <c r="B53" s="381"/>
      <c r="C53" s="381"/>
    </row>
    <row r="54" spans="1:3">
      <c r="A54" s="8" t="s">
        <v>79</v>
      </c>
      <c r="B54" s="8" t="s">
        <v>31</v>
      </c>
      <c r="C54" s="8" t="s">
        <v>32</v>
      </c>
    </row>
    <row r="55" spans="1:3">
      <c r="A55" s="10" t="s">
        <v>80</v>
      </c>
      <c r="B55" s="8"/>
      <c r="C55" s="8"/>
    </row>
    <row r="56" spans="1:3">
      <c r="A56" s="11" t="s">
        <v>81</v>
      </c>
      <c r="B56" s="11"/>
      <c r="C56" s="11"/>
    </row>
    <row r="57" spans="1:3">
      <c r="A57" s="10" t="s">
        <v>82</v>
      </c>
      <c r="B57" s="11"/>
      <c r="C57" s="11"/>
    </row>
    <row r="58" spans="1:3">
      <c r="A58" s="10" t="s">
        <v>83</v>
      </c>
      <c r="B58" s="11"/>
      <c r="C58" s="11"/>
    </row>
    <row r="59" spans="1:3">
      <c r="A59" s="8" t="s">
        <v>84</v>
      </c>
      <c r="B59" s="8" t="s">
        <v>31</v>
      </c>
      <c r="C59" s="8" t="s">
        <v>32</v>
      </c>
    </row>
    <row r="60" spans="1:3">
      <c r="A60" s="10" t="s">
        <v>85</v>
      </c>
      <c r="B60" s="8"/>
      <c r="C60" s="8"/>
    </row>
    <row r="61" spans="1:3">
      <c r="A61" s="14" t="s">
        <v>86</v>
      </c>
      <c r="B61" s="11"/>
      <c r="C61" s="11"/>
    </row>
    <row r="62" spans="1:3">
      <c r="A62" s="10" t="s">
        <v>87</v>
      </c>
      <c r="B62" s="11"/>
      <c r="C62" s="11"/>
    </row>
    <row r="63" spans="1:3">
      <c r="A63" s="8" t="s">
        <v>88</v>
      </c>
      <c r="B63" s="8" t="s">
        <v>31</v>
      </c>
      <c r="C63" s="8" t="s">
        <v>32</v>
      </c>
    </row>
    <row r="64" spans="1:3">
      <c r="A64" s="15" t="s">
        <v>89</v>
      </c>
      <c r="B64" s="11"/>
      <c r="C64" s="11"/>
    </row>
    <row r="65" spans="1:3">
      <c r="A65" s="10" t="s">
        <v>90</v>
      </c>
      <c r="B65" s="11"/>
      <c r="C65" s="11"/>
    </row>
    <row r="66" spans="1:3">
      <c r="A66" s="15" t="s">
        <v>91</v>
      </c>
      <c r="B66" s="11"/>
      <c r="C66" s="11"/>
    </row>
    <row r="67" spans="1:3">
      <c r="A67" s="10" t="s">
        <v>92</v>
      </c>
      <c r="B67" s="11"/>
      <c r="C67" s="11"/>
    </row>
    <row r="68" spans="1:3">
      <c r="A68" s="15" t="s">
        <v>93</v>
      </c>
      <c r="B68" s="11"/>
      <c r="C68" s="11"/>
    </row>
    <row r="69" spans="1:3">
      <c r="A69" s="15" t="s">
        <v>94</v>
      </c>
      <c r="B69" s="11"/>
      <c r="C69" s="11"/>
    </row>
    <row r="70" spans="1:3">
      <c r="A70" s="16" t="s">
        <v>95</v>
      </c>
      <c r="B70" s="11"/>
      <c r="C70" s="11"/>
    </row>
    <row r="71" spans="1:3">
      <c r="A71" s="17"/>
    </row>
    <row r="72" spans="1:3">
      <c r="A72" s="17"/>
    </row>
    <row r="73" spans="1:3">
      <c r="A73" s="17"/>
    </row>
    <row r="74" spans="1:3">
      <c r="A74" s="17"/>
    </row>
    <row r="75" spans="1:3">
      <c r="A75" s="17"/>
    </row>
    <row r="76" spans="1:3">
      <c r="A76" s="17"/>
    </row>
    <row r="77" spans="1:3">
      <c r="A77" s="17"/>
    </row>
    <row r="78" spans="1:3">
      <c r="A78" s="17"/>
    </row>
    <row r="79" spans="1:3">
      <c r="A79" s="17"/>
    </row>
    <row r="80" spans="1:3">
      <c r="A80" s="17"/>
    </row>
    <row r="81" spans="1:1">
      <c r="A81" s="17"/>
    </row>
    <row r="82" spans="1:1">
      <c r="A82" s="17"/>
    </row>
    <row r="83" spans="1:1">
      <c r="A83" s="17"/>
    </row>
    <row r="84" spans="1:1">
      <c r="A84" s="17"/>
    </row>
    <row r="85" spans="1:1">
      <c r="A85" s="17"/>
    </row>
    <row r="86" spans="1:1">
      <c r="A86" s="17"/>
    </row>
    <row r="87" spans="1:1">
      <c r="A87" s="17"/>
    </row>
    <row r="88" spans="1:1">
      <c r="A88" s="17"/>
    </row>
  </sheetData>
  <mergeCells count="2">
    <mergeCell ref="A15:C15"/>
    <mergeCell ref="A53:C53"/>
  </mergeCells>
  <printOptions horizontalCentered="1"/>
  <pageMargins left="0.43307086614173229" right="0.43307086614173229" top="1.3385826771653544" bottom="0.70866141732283472" header="0.31496062992125984" footer="0.39370078740157483"/>
  <pageSetup orientation="landscape" horizontalDpi="4294967293" r:id="rId1"/>
  <headerFooter alignWithMargins="0">
    <oddHeader>&amp;C&amp;"Arial,Negrita"ESE HOSPITAL ------------------------------PLAN DE DESARROLLO INSTITUCIONAL 2012-2016EVALUACIÓN CONTEXTO EXTERNO</oddHeader>
    <oddFooter>&amp;LPLAN DESARROLLO 2012- 2016&amp;R&amp;P</oddFooter>
  </headerFooter>
</worksheet>
</file>

<file path=xl/worksheets/sheet10.xml><?xml version="1.0" encoding="utf-8"?>
<worksheet xmlns="http://schemas.openxmlformats.org/spreadsheetml/2006/main" xmlns:r="http://schemas.openxmlformats.org/officeDocument/2006/relationships">
  <dimension ref="A1:F7"/>
  <sheetViews>
    <sheetView topLeftCell="A2" zoomScale="90" zoomScaleNormal="90" zoomScaleSheetLayoutView="100" workbookViewId="0">
      <selection activeCell="I3" sqref="I3"/>
    </sheetView>
  </sheetViews>
  <sheetFormatPr baseColWidth="10" defaultColWidth="11.42578125" defaultRowHeight="34.5" customHeight="1"/>
  <cols>
    <col min="1" max="1" width="5.7109375" style="129" customWidth="1"/>
    <col min="2" max="3" width="23.7109375" style="129" customWidth="1"/>
    <col min="4" max="5" width="23.7109375" style="130" customWidth="1"/>
    <col min="6" max="6" width="23.7109375" style="129" customWidth="1"/>
    <col min="7" max="16384" width="11.42578125" style="129"/>
  </cols>
  <sheetData>
    <row r="1" spans="1:6" ht="20.25" customHeight="1"/>
    <row r="2" spans="1:6" s="131" customFormat="1" ht="29.25" thickBot="1">
      <c r="A2" s="139" t="s">
        <v>303</v>
      </c>
      <c r="B2" s="139" t="s">
        <v>517</v>
      </c>
      <c r="C2" s="139" t="s">
        <v>201</v>
      </c>
      <c r="D2" s="139" t="s">
        <v>202</v>
      </c>
      <c r="E2" s="139" t="s">
        <v>203</v>
      </c>
      <c r="F2" s="139" t="s">
        <v>204</v>
      </c>
    </row>
    <row r="3" spans="1:6" s="130" customFormat="1" ht="190.5" customHeight="1" thickBot="1">
      <c r="A3" s="132">
        <v>1</v>
      </c>
      <c r="B3" s="133" t="s">
        <v>271</v>
      </c>
      <c r="C3" s="134" t="s">
        <v>518</v>
      </c>
      <c r="D3" s="169" t="s">
        <v>190</v>
      </c>
      <c r="E3" s="171">
        <f>51000000+25000000+20800000+5000000</f>
        <v>101800000</v>
      </c>
      <c r="F3" s="170" t="s">
        <v>300</v>
      </c>
    </row>
    <row r="4" spans="1:6" s="130" customFormat="1" ht="214.5" thickBot="1">
      <c r="A4" s="132">
        <v>2</v>
      </c>
      <c r="B4" s="133" t="s">
        <v>519</v>
      </c>
      <c r="C4" s="134" t="s">
        <v>520</v>
      </c>
      <c r="D4" s="169" t="s">
        <v>350</v>
      </c>
      <c r="E4" s="172">
        <f>103200000+7500000+1000000+32000000+154800000</f>
        <v>298500000</v>
      </c>
      <c r="F4" s="170" t="s">
        <v>301</v>
      </c>
    </row>
    <row r="5" spans="1:6" s="130" customFormat="1" ht="186" thickBot="1">
      <c r="A5" s="132">
        <v>3</v>
      </c>
      <c r="B5" s="133" t="s">
        <v>521</v>
      </c>
      <c r="C5" s="134" t="s">
        <v>522</v>
      </c>
      <c r="D5" s="133" t="s">
        <v>302</v>
      </c>
      <c r="E5" s="135">
        <f>150000000+96000000</f>
        <v>246000000</v>
      </c>
      <c r="F5" s="133" t="s">
        <v>306</v>
      </c>
    </row>
    <row r="6" spans="1:6" s="130" customFormat="1" ht="132" customHeight="1" thickBot="1">
      <c r="A6" s="132">
        <v>4</v>
      </c>
      <c r="B6" s="133" t="s">
        <v>304</v>
      </c>
      <c r="C6" s="134" t="s">
        <v>510</v>
      </c>
      <c r="D6" s="133" t="s">
        <v>273</v>
      </c>
      <c r="E6" s="128">
        <v>15000000</v>
      </c>
      <c r="F6" s="133" t="s">
        <v>305</v>
      </c>
    </row>
    <row r="7" spans="1:6" ht="409.6" thickBot="1">
      <c r="A7" s="136">
        <v>5</v>
      </c>
      <c r="B7" s="136" t="s">
        <v>274</v>
      </c>
      <c r="C7" s="137" t="s">
        <v>523</v>
      </c>
      <c r="D7" s="136" t="s">
        <v>378</v>
      </c>
      <c r="E7" s="138">
        <f>12000000+1600000+36000000+30000000</f>
        <v>79600000</v>
      </c>
      <c r="F7" s="136" t="s">
        <v>306</v>
      </c>
    </row>
  </sheetData>
  <printOptions horizontalCentered="1"/>
  <pageMargins left="0.59055118110236227" right="0.59055118110236227" top="1.47" bottom="0.78740157480314965" header="0.78740157480314965" footer="0.55118110236220474"/>
  <pageSetup scale="97" orientation="landscape" horizontalDpi="300" verticalDpi="300" r:id="rId1"/>
  <headerFooter>
    <oddHeader>&amp;C&amp;"Arial,Negrita"ESE HOSPITAL ------------------------------PLAN DE DESARROLLO 2012 - 2016FORMULACIÓN DE OBJETIVOS ESTRATEGIAS Y PROYECTOS</oddHeader>
    <oddFooter>&amp;LPLAN DE DESARROLLO 2012 - 2016&amp;R&amp;P de &amp;N</oddFooter>
  </headerFooter>
</worksheet>
</file>

<file path=xl/worksheets/sheet11.xml><?xml version="1.0" encoding="utf-8"?>
<worksheet xmlns="http://schemas.openxmlformats.org/spreadsheetml/2006/main" xmlns:r="http://schemas.openxmlformats.org/officeDocument/2006/relationships">
  <dimension ref="A1:E40"/>
  <sheetViews>
    <sheetView showGridLines="0" zoomScale="90" zoomScaleNormal="90" workbookViewId="0">
      <pane xSplit="1" ySplit="1" topLeftCell="B2" activePane="bottomRight" state="frozen"/>
      <selection pane="topRight" activeCell="B1" sqref="B1"/>
      <selection pane="bottomLeft" activeCell="A2" sqref="A2"/>
      <selection pane="bottomRight" activeCell="D1" sqref="D1"/>
    </sheetView>
  </sheetViews>
  <sheetFormatPr baseColWidth="10" defaultColWidth="10.85546875" defaultRowHeight="15"/>
  <cols>
    <col min="1" max="1" width="17.42578125" style="199" customWidth="1"/>
    <col min="2" max="2" width="26.7109375" style="197" customWidth="1"/>
    <col min="3" max="4" width="18.28515625" style="197" customWidth="1"/>
    <col min="5" max="5" width="20.85546875" style="197" customWidth="1"/>
    <col min="6" max="16384" width="10.85546875" style="196"/>
  </cols>
  <sheetData>
    <row r="1" spans="1:5" ht="30">
      <c r="A1" s="193" t="s">
        <v>266</v>
      </c>
      <c r="B1" s="194" t="s">
        <v>267</v>
      </c>
      <c r="C1" s="195" t="s">
        <v>268</v>
      </c>
      <c r="D1" s="195" t="s">
        <v>269</v>
      </c>
      <c r="E1" s="195" t="s">
        <v>270</v>
      </c>
    </row>
    <row r="2" spans="1:5" s="207" customFormat="1" ht="140.44999999999999" customHeight="1">
      <c r="A2" s="219" t="s">
        <v>399</v>
      </c>
      <c r="B2" s="203" t="s">
        <v>400</v>
      </c>
      <c r="C2" s="204" t="s">
        <v>556</v>
      </c>
      <c r="D2" s="205" t="s">
        <v>383</v>
      </c>
      <c r="E2" s="206" t="s">
        <v>401</v>
      </c>
    </row>
    <row r="3" spans="1:5" ht="120" customHeight="1">
      <c r="A3" s="437" t="s">
        <v>262</v>
      </c>
      <c r="B3" s="434" t="s">
        <v>274</v>
      </c>
      <c r="C3" s="190" t="s">
        <v>374</v>
      </c>
      <c r="D3" s="192" t="s">
        <v>375</v>
      </c>
      <c r="E3" s="434" t="s">
        <v>378</v>
      </c>
    </row>
    <row r="4" spans="1:5" ht="50.45" customHeight="1">
      <c r="A4" s="438"/>
      <c r="B4" s="435"/>
      <c r="C4" s="190" t="s">
        <v>293</v>
      </c>
      <c r="D4" s="190" t="s">
        <v>296</v>
      </c>
      <c r="E4" s="435"/>
    </row>
    <row r="5" spans="1:5" ht="50.45" customHeight="1">
      <c r="A5" s="438"/>
      <c r="B5" s="435"/>
      <c r="C5" s="190" t="s">
        <v>294</v>
      </c>
      <c r="D5" s="190" t="s">
        <v>295</v>
      </c>
      <c r="E5" s="435"/>
    </row>
    <row r="6" spans="1:5" ht="50.45" customHeight="1">
      <c r="A6" s="438"/>
      <c r="B6" s="435"/>
      <c r="C6" s="190" t="s">
        <v>298</v>
      </c>
      <c r="D6" s="190" t="s">
        <v>312</v>
      </c>
      <c r="E6" s="435"/>
    </row>
    <row r="7" spans="1:5" ht="56.45" customHeight="1">
      <c r="A7" s="438"/>
      <c r="B7" s="435"/>
      <c r="C7" s="190" t="s">
        <v>379</v>
      </c>
      <c r="D7" s="190" t="s">
        <v>311</v>
      </c>
      <c r="E7" s="435"/>
    </row>
    <row r="8" spans="1:5" ht="63.6" customHeight="1">
      <c r="A8" s="438"/>
      <c r="B8" s="435"/>
      <c r="C8" s="190" t="s">
        <v>299</v>
      </c>
      <c r="D8" s="190" t="s">
        <v>283</v>
      </c>
      <c r="E8" s="435"/>
    </row>
    <row r="9" spans="1:5" ht="63.6" customHeight="1">
      <c r="A9" s="438"/>
      <c r="B9" s="435"/>
      <c r="C9" s="190" t="s">
        <v>299</v>
      </c>
      <c r="D9" s="201" t="s">
        <v>283</v>
      </c>
      <c r="E9" s="435"/>
    </row>
    <row r="10" spans="1:5" ht="63.6" customHeight="1">
      <c r="A10" s="438"/>
      <c r="B10" s="435"/>
      <c r="C10" s="190" t="s">
        <v>392</v>
      </c>
      <c r="D10" s="201" t="s">
        <v>393</v>
      </c>
      <c r="E10" s="435"/>
    </row>
    <row r="11" spans="1:5" ht="63.6" customHeight="1">
      <c r="A11" s="438"/>
      <c r="B11" s="435"/>
      <c r="C11" s="190" t="s">
        <v>0</v>
      </c>
      <c r="D11" s="201" t="s">
        <v>394</v>
      </c>
      <c r="E11" s="435"/>
    </row>
    <row r="12" spans="1:5" ht="63.6" customHeight="1">
      <c r="A12" s="438"/>
      <c r="B12" s="435"/>
      <c r="C12" s="190" t="s">
        <v>395</v>
      </c>
      <c r="D12" s="201" t="s">
        <v>396</v>
      </c>
      <c r="E12" s="435"/>
    </row>
    <row r="13" spans="1:5" ht="63.6" customHeight="1">
      <c r="A13" s="439"/>
      <c r="B13" s="436"/>
      <c r="C13" s="190" t="s">
        <v>397</v>
      </c>
      <c r="D13" s="201">
        <v>0</v>
      </c>
      <c r="E13" s="436"/>
    </row>
    <row r="14" spans="1:5" ht="76.5" customHeight="1">
      <c r="A14" s="440" t="s">
        <v>263</v>
      </c>
      <c r="B14" s="443" t="s">
        <v>272</v>
      </c>
      <c r="C14" s="190" t="s">
        <v>366</v>
      </c>
      <c r="D14" s="190" t="s">
        <v>297</v>
      </c>
      <c r="E14" s="446" t="s">
        <v>362</v>
      </c>
    </row>
    <row r="15" spans="1:5" ht="57">
      <c r="A15" s="441"/>
      <c r="B15" s="444"/>
      <c r="C15" s="190" t="s">
        <v>289</v>
      </c>
      <c r="D15" s="190" t="s">
        <v>290</v>
      </c>
      <c r="E15" s="446"/>
    </row>
    <row r="16" spans="1:5" ht="42.75">
      <c r="A16" s="441"/>
      <c r="B16" s="444"/>
      <c r="C16" s="190" t="s">
        <v>291</v>
      </c>
      <c r="D16" s="190" t="s">
        <v>292</v>
      </c>
      <c r="E16" s="446"/>
    </row>
    <row r="17" spans="1:5" ht="58.5" customHeight="1">
      <c r="A17" s="441"/>
      <c r="B17" s="444"/>
      <c r="C17" s="190" t="s">
        <v>354</v>
      </c>
      <c r="D17" s="190" t="s">
        <v>380</v>
      </c>
      <c r="E17" s="446"/>
    </row>
    <row r="18" spans="1:5" ht="57">
      <c r="A18" s="441"/>
      <c r="B18" s="444"/>
      <c r="C18" s="190" t="s">
        <v>358</v>
      </c>
      <c r="D18" s="190" t="s">
        <v>357</v>
      </c>
      <c r="E18" s="446"/>
    </row>
    <row r="19" spans="1:5" ht="33.6" customHeight="1">
      <c r="A19" s="442"/>
      <c r="B19" s="445"/>
      <c r="C19" s="190" t="s">
        <v>554</v>
      </c>
      <c r="D19" s="201" t="s">
        <v>398</v>
      </c>
      <c r="E19" s="446"/>
    </row>
    <row r="20" spans="1:5" ht="85.5">
      <c r="A20" s="450" t="s">
        <v>264</v>
      </c>
      <c r="B20" s="447" t="s">
        <v>376</v>
      </c>
      <c r="C20" s="190" t="s">
        <v>341</v>
      </c>
      <c r="D20" s="190" t="s">
        <v>280</v>
      </c>
      <c r="E20" s="446" t="s">
        <v>350</v>
      </c>
    </row>
    <row r="21" spans="1:5" ht="42.75">
      <c r="A21" s="451"/>
      <c r="B21" s="448"/>
      <c r="C21" s="190" t="s">
        <v>282</v>
      </c>
      <c r="D21" s="190" t="s">
        <v>283</v>
      </c>
      <c r="E21" s="446"/>
    </row>
    <row r="22" spans="1:5" ht="72.95" customHeight="1">
      <c r="A22" s="451"/>
      <c r="B22" s="448"/>
      <c r="C22" s="190" t="s">
        <v>338</v>
      </c>
      <c r="D22" s="190" t="s">
        <v>285</v>
      </c>
      <c r="E22" s="446"/>
    </row>
    <row r="23" spans="1:5" ht="42.75">
      <c r="A23" s="451"/>
      <c r="B23" s="448"/>
      <c r="C23" s="190" t="s">
        <v>284</v>
      </c>
      <c r="D23" s="190" t="s">
        <v>285</v>
      </c>
      <c r="E23" s="446"/>
    </row>
    <row r="24" spans="1:5" ht="71.25">
      <c r="A24" s="451"/>
      <c r="B24" s="448"/>
      <c r="C24" s="143" t="s">
        <v>281</v>
      </c>
      <c r="D24" s="143" t="s">
        <v>340</v>
      </c>
      <c r="E24" s="446"/>
    </row>
    <row r="25" spans="1:5" ht="114">
      <c r="A25" s="451"/>
      <c r="B25" s="448"/>
      <c r="C25" s="190" t="s">
        <v>387</v>
      </c>
      <c r="D25" s="191" t="s">
        <v>383</v>
      </c>
      <c r="E25" s="446"/>
    </row>
    <row r="26" spans="1:5" ht="116.1" customHeight="1">
      <c r="A26" s="451"/>
      <c r="B26" s="448"/>
      <c r="C26" s="190" t="s">
        <v>388</v>
      </c>
      <c r="D26" s="191" t="s">
        <v>389</v>
      </c>
      <c r="E26" s="446"/>
    </row>
    <row r="27" spans="1:5" ht="66.599999999999994" customHeight="1">
      <c r="A27" s="451"/>
      <c r="B27" s="449"/>
      <c r="C27" s="190" t="s">
        <v>390</v>
      </c>
      <c r="D27" s="191" t="s">
        <v>391</v>
      </c>
      <c r="E27" s="446"/>
    </row>
    <row r="28" spans="1:5" ht="57">
      <c r="A28" s="451"/>
      <c r="B28" s="447" t="s">
        <v>330</v>
      </c>
      <c r="C28" s="190" t="s">
        <v>331</v>
      </c>
      <c r="D28" s="190" t="s">
        <v>280</v>
      </c>
      <c r="E28" s="190" t="s">
        <v>302</v>
      </c>
    </row>
    <row r="29" spans="1:5" ht="57">
      <c r="A29" s="451"/>
      <c r="B29" s="448"/>
      <c r="C29" s="190" t="s">
        <v>327</v>
      </c>
      <c r="D29" s="198" t="s">
        <v>318</v>
      </c>
      <c r="E29" s="190"/>
    </row>
    <row r="30" spans="1:5" ht="60" customHeight="1">
      <c r="A30" s="451"/>
      <c r="B30" s="448"/>
      <c r="C30" s="190" t="s">
        <v>328</v>
      </c>
      <c r="D30" s="190" t="s">
        <v>286</v>
      </c>
      <c r="E30" s="202"/>
    </row>
    <row r="31" spans="1:5" ht="50.1" customHeight="1">
      <c r="A31" s="451"/>
      <c r="B31" s="448"/>
      <c r="C31" s="190" t="s">
        <v>287</v>
      </c>
      <c r="D31" s="190" t="s">
        <v>288</v>
      </c>
      <c r="E31" s="200"/>
    </row>
    <row r="32" spans="1:5" ht="85.5">
      <c r="A32" s="451"/>
      <c r="B32" s="448"/>
      <c r="C32" s="147" t="s">
        <v>321</v>
      </c>
      <c r="D32" s="147" t="s">
        <v>320</v>
      </c>
      <c r="E32" s="200"/>
    </row>
    <row r="33" spans="1:5" ht="54.6" customHeight="1">
      <c r="A33" s="451"/>
      <c r="B33" s="448"/>
      <c r="C33" s="190" t="s">
        <v>329</v>
      </c>
      <c r="D33" s="190" t="s">
        <v>336</v>
      </c>
      <c r="E33" s="200"/>
    </row>
    <row r="34" spans="1:5" ht="59.45" customHeight="1">
      <c r="A34" s="451"/>
      <c r="B34" s="448"/>
      <c r="C34" s="190" t="s">
        <v>384</v>
      </c>
      <c r="D34" s="190" t="s">
        <v>383</v>
      </c>
      <c r="E34" s="202"/>
    </row>
    <row r="35" spans="1:5" ht="42.75">
      <c r="A35" s="451"/>
      <c r="B35" s="448"/>
      <c r="C35" s="190" t="s">
        <v>385</v>
      </c>
      <c r="D35" s="190" t="s">
        <v>381</v>
      </c>
      <c r="E35" s="200"/>
    </row>
    <row r="36" spans="1:5" ht="57">
      <c r="A36" s="452"/>
      <c r="B36" s="449"/>
      <c r="C36" s="190" t="s">
        <v>386</v>
      </c>
      <c r="D36" s="190" t="s">
        <v>383</v>
      </c>
      <c r="E36" s="200"/>
    </row>
    <row r="37" spans="1:5" ht="111.95" customHeight="1">
      <c r="A37" s="433" t="s">
        <v>377</v>
      </c>
      <c r="B37" s="446" t="s">
        <v>271</v>
      </c>
      <c r="C37" s="190" t="s">
        <v>275</v>
      </c>
      <c r="D37" s="190" t="s">
        <v>342</v>
      </c>
      <c r="E37" s="434" t="s">
        <v>190</v>
      </c>
    </row>
    <row r="38" spans="1:5" ht="67.5" customHeight="1">
      <c r="A38" s="433"/>
      <c r="B38" s="446"/>
      <c r="C38" s="190" t="s">
        <v>310</v>
      </c>
      <c r="D38" s="190" t="s">
        <v>277</v>
      </c>
      <c r="E38" s="435"/>
    </row>
    <row r="39" spans="1:5" ht="60.95" customHeight="1">
      <c r="A39" s="433"/>
      <c r="B39" s="446"/>
      <c r="C39" s="200" t="s">
        <v>278</v>
      </c>
      <c r="D39" s="143" t="s">
        <v>279</v>
      </c>
      <c r="E39" s="435"/>
    </row>
    <row r="40" spans="1:5" ht="108" customHeight="1">
      <c r="A40" s="433"/>
      <c r="B40" s="446"/>
      <c r="C40" s="190" t="s">
        <v>555</v>
      </c>
      <c r="D40" s="190" t="s">
        <v>382</v>
      </c>
      <c r="E40" s="436"/>
    </row>
  </sheetData>
  <mergeCells count="13">
    <mergeCell ref="A37:A40"/>
    <mergeCell ref="E37:E40"/>
    <mergeCell ref="A3:A13"/>
    <mergeCell ref="B3:B13"/>
    <mergeCell ref="E3:E13"/>
    <mergeCell ref="A14:A19"/>
    <mergeCell ref="B14:B19"/>
    <mergeCell ref="E14:E19"/>
    <mergeCell ref="B20:B27"/>
    <mergeCell ref="E20:E27"/>
    <mergeCell ref="A20:A36"/>
    <mergeCell ref="B28:B36"/>
    <mergeCell ref="B37:B40"/>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B62"/>
  <sheetViews>
    <sheetView zoomScale="70" zoomScaleNormal="70" workbookViewId="0">
      <selection activeCell="Z5" sqref="Z5"/>
    </sheetView>
  </sheetViews>
  <sheetFormatPr baseColWidth="10" defaultColWidth="11.42578125" defaultRowHeight="14.25"/>
  <cols>
    <col min="1" max="1" width="11.42578125" style="148"/>
    <col min="2" max="2" width="13" style="148" customWidth="1"/>
    <col min="3" max="3" width="11.42578125" style="148"/>
    <col min="4" max="4" width="13" style="148" customWidth="1"/>
    <col min="5" max="5" width="15.42578125" style="152" customWidth="1"/>
    <col min="6" max="7" width="9.5703125" style="148" customWidth="1"/>
    <col min="8" max="8" width="8.42578125" style="148" customWidth="1"/>
    <col min="9" max="9" width="13" style="148" customWidth="1"/>
    <col min="10" max="11" width="0" style="148" hidden="1" customWidth="1"/>
    <col min="12" max="18" width="5.7109375" style="148" customWidth="1"/>
    <col min="19" max="19" width="6.85546875" style="148" customWidth="1"/>
    <col min="20" max="23" width="5.7109375" style="148" customWidth="1"/>
    <col min="24" max="24" width="16.85546875" style="148" customWidth="1"/>
    <col min="25" max="28" width="15.85546875" style="148" customWidth="1"/>
    <col min="29" max="16384" width="11.42578125" style="148"/>
  </cols>
  <sheetData>
    <row r="1" spans="1:28" s="159" customFormat="1" ht="28.5" customHeight="1">
      <c r="A1" s="457" t="s">
        <v>205</v>
      </c>
      <c r="B1" s="457" t="s">
        <v>206</v>
      </c>
      <c r="C1" s="457" t="s">
        <v>207</v>
      </c>
      <c r="D1" s="457" t="s">
        <v>208</v>
      </c>
      <c r="E1" s="457" t="s">
        <v>209</v>
      </c>
      <c r="F1" s="459" t="s">
        <v>210</v>
      </c>
      <c r="G1" s="460"/>
      <c r="H1" s="461"/>
      <c r="I1" s="459" t="s">
        <v>211</v>
      </c>
      <c r="J1" s="460"/>
      <c r="K1" s="465" t="s">
        <v>212</v>
      </c>
      <c r="L1" s="467" t="s">
        <v>213</v>
      </c>
      <c r="M1" s="453"/>
      <c r="N1" s="453"/>
      <c r="O1" s="453" t="s">
        <v>214</v>
      </c>
      <c r="P1" s="453"/>
      <c r="Q1" s="453"/>
      <c r="R1" s="453" t="s">
        <v>215</v>
      </c>
      <c r="S1" s="453"/>
      <c r="T1" s="453"/>
      <c r="U1" s="453" t="s">
        <v>216</v>
      </c>
      <c r="V1" s="453"/>
      <c r="W1" s="453"/>
      <c r="X1" s="453" t="s">
        <v>566</v>
      </c>
      <c r="Y1" s="453"/>
      <c r="Z1" s="343" t="s">
        <v>567</v>
      </c>
      <c r="AA1" s="343" t="s">
        <v>568</v>
      </c>
      <c r="AB1" s="343" t="s">
        <v>569</v>
      </c>
    </row>
    <row r="2" spans="1:28" s="159" customFormat="1" ht="28.5">
      <c r="A2" s="458"/>
      <c r="B2" s="458"/>
      <c r="C2" s="458"/>
      <c r="D2" s="458"/>
      <c r="E2" s="458"/>
      <c r="F2" s="139" t="s">
        <v>220</v>
      </c>
      <c r="G2" s="139" t="s">
        <v>221</v>
      </c>
      <c r="H2" s="141" t="s">
        <v>222</v>
      </c>
      <c r="I2" s="158" t="s">
        <v>223</v>
      </c>
      <c r="J2" s="160" t="s">
        <v>222</v>
      </c>
      <c r="K2" s="466"/>
      <c r="L2" s="161" t="s">
        <v>224</v>
      </c>
      <c r="M2" s="158" t="s">
        <v>225</v>
      </c>
      <c r="N2" s="158" t="s">
        <v>226</v>
      </c>
      <c r="O2" s="158" t="s">
        <v>227</v>
      </c>
      <c r="P2" s="158" t="s">
        <v>228</v>
      </c>
      <c r="Q2" s="158" t="s">
        <v>229</v>
      </c>
      <c r="R2" s="158" t="s">
        <v>230</v>
      </c>
      <c r="S2" s="158" t="s">
        <v>231</v>
      </c>
      <c r="T2" s="158" t="s">
        <v>232</v>
      </c>
      <c r="U2" s="158" t="s">
        <v>233</v>
      </c>
      <c r="V2" s="158" t="s">
        <v>234</v>
      </c>
      <c r="W2" s="158" t="s">
        <v>235</v>
      </c>
      <c r="X2" s="158" t="s">
        <v>236</v>
      </c>
      <c r="Y2" s="158" t="s">
        <v>237</v>
      </c>
      <c r="Z2" s="158" t="s">
        <v>237</v>
      </c>
      <c r="AA2" s="158" t="s">
        <v>237</v>
      </c>
      <c r="AB2" s="158" t="s">
        <v>237</v>
      </c>
    </row>
    <row r="3" spans="1:28" ht="90.95" customHeight="1">
      <c r="A3" s="462" t="s">
        <v>271</v>
      </c>
      <c r="B3" s="462" t="s">
        <v>190</v>
      </c>
      <c r="C3" s="143" t="s">
        <v>342</v>
      </c>
      <c r="D3" s="143" t="s">
        <v>275</v>
      </c>
      <c r="E3" s="162" t="s">
        <v>565</v>
      </c>
      <c r="F3" s="145" t="s">
        <v>562</v>
      </c>
      <c r="G3" s="145"/>
      <c r="H3" s="146"/>
      <c r="I3" s="145" t="s">
        <v>345</v>
      </c>
      <c r="J3" s="340">
        <v>14636054</v>
      </c>
      <c r="K3" s="340">
        <f t="shared" ref="K3:K10" si="0">+H3+J3</f>
        <v>14636054</v>
      </c>
      <c r="L3" s="334"/>
      <c r="M3" s="335"/>
      <c r="N3" s="140"/>
      <c r="O3" s="140"/>
      <c r="P3" s="335"/>
      <c r="Q3" s="335"/>
      <c r="R3" s="335"/>
      <c r="S3" s="335"/>
      <c r="T3" s="335"/>
      <c r="U3" s="140"/>
      <c r="V3" s="335"/>
      <c r="W3" s="140"/>
      <c r="X3" s="335" t="s">
        <v>306</v>
      </c>
      <c r="Y3" s="145"/>
      <c r="Z3" s="145"/>
      <c r="AA3" s="145"/>
      <c r="AB3" s="145"/>
    </row>
    <row r="4" spans="1:28" ht="99.75">
      <c r="A4" s="463"/>
      <c r="B4" s="463"/>
      <c r="C4" s="143" t="s">
        <v>277</v>
      </c>
      <c r="D4" s="143" t="s">
        <v>276</v>
      </c>
      <c r="E4" s="149" t="s">
        <v>307</v>
      </c>
      <c r="F4" s="154"/>
      <c r="G4" s="145"/>
      <c r="H4" s="146"/>
      <c r="I4" s="145" t="s">
        <v>557</v>
      </c>
      <c r="J4" s="340">
        <v>4000000</v>
      </c>
      <c r="K4" s="340">
        <f t="shared" si="0"/>
        <v>4000000</v>
      </c>
      <c r="L4" s="144"/>
      <c r="M4" s="145"/>
      <c r="N4" s="140"/>
      <c r="P4" s="335"/>
      <c r="Q4" s="140"/>
      <c r="S4" s="140"/>
      <c r="T4" s="145"/>
      <c r="U4" s="140"/>
      <c r="V4" s="145"/>
      <c r="W4" s="145"/>
      <c r="X4" s="147" t="s">
        <v>581</v>
      </c>
      <c r="Y4" s="145"/>
      <c r="Z4" s="145"/>
      <c r="AA4" s="145"/>
      <c r="AB4" s="145"/>
    </row>
    <row r="5" spans="1:28" ht="99" customHeight="1">
      <c r="A5" s="463"/>
      <c r="B5" s="463"/>
      <c r="C5" s="337" t="s">
        <v>344</v>
      </c>
      <c r="D5" s="337" t="s">
        <v>278</v>
      </c>
      <c r="E5" s="338" t="s">
        <v>308</v>
      </c>
      <c r="F5" s="145"/>
      <c r="G5" s="145"/>
      <c r="H5" s="146"/>
      <c r="I5" s="145" t="s">
        <v>346</v>
      </c>
      <c r="J5" s="340">
        <v>5000000</v>
      </c>
      <c r="K5" s="340">
        <f t="shared" si="0"/>
        <v>5000000</v>
      </c>
      <c r="L5" s="144"/>
      <c r="M5" s="140"/>
      <c r="N5" s="145"/>
      <c r="O5" s="140"/>
      <c r="P5" s="145"/>
      <c r="Q5" s="145"/>
      <c r="R5" s="145"/>
      <c r="S5" s="140"/>
      <c r="T5" s="145"/>
      <c r="U5" s="140"/>
      <c r="V5" s="145"/>
      <c r="W5" s="145"/>
      <c r="X5" s="147" t="s">
        <v>306</v>
      </c>
      <c r="Y5" s="145"/>
      <c r="Z5" s="145"/>
      <c r="AA5" s="145"/>
      <c r="AB5" s="145"/>
    </row>
    <row r="6" spans="1:28" ht="75" customHeight="1">
      <c r="A6" s="463"/>
      <c r="B6" s="463"/>
      <c r="C6" s="476" t="s">
        <v>382</v>
      </c>
      <c r="D6" s="476" t="s">
        <v>555</v>
      </c>
      <c r="E6" s="338" t="s">
        <v>309</v>
      </c>
      <c r="F6" s="145"/>
      <c r="G6" s="145"/>
      <c r="H6" s="146"/>
      <c r="I6" s="480" t="s">
        <v>347</v>
      </c>
      <c r="J6" s="478">
        <v>3000000</v>
      </c>
      <c r="K6" s="478">
        <f t="shared" si="0"/>
        <v>3000000</v>
      </c>
      <c r="L6" s="140"/>
      <c r="M6" s="140"/>
      <c r="N6" s="140"/>
      <c r="O6" s="140"/>
      <c r="P6" s="140"/>
      <c r="Q6" s="140"/>
      <c r="R6" s="140"/>
      <c r="S6" s="140"/>
      <c r="T6" s="140"/>
      <c r="U6" s="140"/>
      <c r="V6" s="140"/>
      <c r="W6" s="140"/>
      <c r="X6" s="147" t="s">
        <v>306</v>
      </c>
      <c r="Y6" s="145"/>
      <c r="Z6" s="145"/>
      <c r="AA6" s="145"/>
      <c r="AB6" s="145"/>
    </row>
    <row r="7" spans="1:28" ht="75" customHeight="1">
      <c r="A7" s="464"/>
      <c r="B7" s="464"/>
      <c r="C7" s="477"/>
      <c r="D7" s="477"/>
      <c r="E7" s="341" t="s">
        <v>343</v>
      </c>
      <c r="F7" s="174"/>
      <c r="G7" s="145"/>
      <c r="H7" s="146"/>
      <c r="I7" s="481"/>
      <c r="J7" s="479"/>
      <c r="K7" s="479"/>
      <c r="L7" s="150"/>
      <c r="M7" s="140"/>
      <c r="N7" s="147"/>
      <c r="O7" s="147"/>
      <c r="P7" s="140"/>
      <c r="Q7" s="147"/>
      <c r="R7" s="147"/>
      <c r="S7" s="147"/>
      <c r="T7" s="147"/>
      <c r="U7" s="140"/>
      <c r="V7" s="147"/>
      <c r="W7" s="147"/>
      <c r="X7" s="147" t="s">
        <v>306</v>
      </c>
      <c r="Y7" s="145"/>
      <c r="Z7" s="145"/>
      <c r="AA7" s="145"/>
      <c r="AB7" s="145"/>
    </row>
    <row r="8" spans="1:28" ht="30" customHeight="1">
      <c r="A8" s="173"/>
      <c r="B8" s="173"/>
      <c r="C8" s="153"/>
      <c r="D8" s="151"/>
      <c r="E8" s="154"/>
      <c r="F8" s="145"/>
      <c r="G8" s="145"/>
      <c r="H8" s="146"/>
      <c r="I8" s="145"/>
      <c r="J8" s="146"/>
      <c r="K8" s="146">
        <f t="shared" si="0"/>
        <v>0</v>
      </c>
      <c r="L8" s="150"/>
      <c r="M8" s="147"/>
      <c r="N8" s="147"/>
      <c r="O8" s="147"/>
      <c r="P8" s="147"/>
      <c r="Q8" s="147"/>
      <c r="R8" s="147"/>
      <c r="S8" s="147"/>
      <c r="T8" s="147"/>
      <c r="U8" s="147"/>
      <c r="V8" s="147"/>
      <c r="W8" s="147"/>
      <c r="X8" s="147"/>
      <c r="Y8" s="145"/>
      <c r="Z8" s="145"/>
      <c r="AA8" s="145"/>
      <c r="AB8" s="145"/>
    </row>
    <row r="9" spans="1:28" ht="35.1" customHeight="1">
      <c r="A9" s="173"/>
      <c r="B9" s="173"/>
      <c r="C9" s="153"/>
      <c r="D9" s="151"/>
      <c r="E9" s="154"/>
      <c r="F9" s="145"/>
      <c r="G9" s="145"/>
      <c r="H9" s="146"/>
      <c r="I9" s="145"/>
      <c r="J9" s="146"/>
      <c r="K9" s="146">
        <f t="shared" si="0"/>
        <v>0</v>
      </c>
      <c r="L9" s="150"/>
      <c r="M9" s="147"/>
      <c r="N9" s="147"/>
      <c r="O9" s="147"/>
      <c r="P9" s="147"/>
      <c r="Q9" s="147"/>
      <c r="R9" s="147"/>
      <c r="S9" s="147"/>
      <c r="T9" s="147"/>
      <c r="U9" s="147"/>
      <c r="V9" s="147"/>
      <c r="W9" s="147"/>
      <c r="X9" s="147"/>
      <c r="Y9" s="145"/>
      <c r="Z9" s="145"/>
      <c r="AA9" s="145"/>
      <c r="AB9" s="145"/>
    </row>
    <row r="10" spans="1:28">
      <c r="A10" s="145"/>
      <c r="B10" s="145"/>
      <c r="C10" s="145"/>
      <c r="D10" s="145"/>
      <c r="E10" s="153"/>
      <c r="F10" s="145"/>
      <c r="G10" s="145"/>
      <c r="H10" s="145"/>
      <c r="I10" s="145"/>
      <c r="J10" s="145"/>
      <c r="K10" s="146">
        <f t="shared" si="0"/>
        <v>0</v>
      </c>
      <c r="L10" s="154"/>
      <c r="M10" s="154"/>
      <c r="N10" s="154"/>
      <c r="O10" s="154"/>
      <c r="P10" s="154"/>
      <c r="Q10" s="154"/>
      <c r="R10" s="154"/>
      <c r="S10" s="154"/>
      <c r="T10" s="154"/>
      <c r="U10" s="154"/>
      <c r="V10" s="154"/>
      <c r="W10" s="154"/>
      <c r="X10" s="154"/>
      <c r="Y10" s="154"/>
      <c r="Z10" s="145"/>
      <c r="AA10" s="154"/>
      <c r="AB10" s="145"/>
    </row>
    <row r="12" spans="1:28">
      <c r="A12" s="454" t="s">
        <v>241</v>
      </c>
      <c r="B12" s="454"/>
      <c r="C12" s="454"/>
      <c r="D12" s="454"/>
      <c r="E12" s="164">
        <f>COUNTA(E3:E10)</f>
        <v>5</v>
      </c>
    </row>
    <row r="20" spans="19:28" ht="15">
      <c r="X20" s="455" t="s">
        <v>242</v>
      </c>
      <c r="Y20" s="455"/>
      <c r="Z20" s="455"/>
      <c r="AA20" s="455"/>
      <c r="AB20" s="455"/>
    </row>
    <row r="21" spans="19:28" ht="30">
      <c r="X21" s="166" t="s">
        <v>243</v>
      </c>
      <c r="Y21" s="167" t="s">
        <v>244</v>
      </c>
      <c r="Z21" s="167" t="s">
        <v>245</v>
      </c>
      <c r="AA21" s="167" t="s">
        <v>246</v>
      </c>
      <c r="AB21" s="167" t="s">
        <v>247</v>
      </c>
    </row>
    <row r="22" spans="19:28">
      <c r="X22" s="147" t="s">
        <v>248</v>
      </c>
      <c r="Y22" s="155">
        <f>COUNTIF($Y$3:$Y$10,$A$59)</f>
        <v>0</v>
      </c>
      <c r="Z22" s="155">
        <f>COUNTIF($Z$3:$Z$10,$A$59)</f>
        <v>0</v>
      </c>
      <c r="AA22" s="155">
        <f>COUNTIF($AA$3:$AA$10,$A$59)</f>
        <v>0</v>
      </c>
      <c r="AB22" s="155">
        <f>COUNTIF($AB$3:$AB$10,$A$59)</f>
        <v>0</v>
      </c>
    </row>
    <row r="23" spans="19:28" ht="28.5">
      <c r="X23" s="147" t="s">
        <v>249</v>
      </c>
      <c r="Y23" s="155">
        <f>COUNTIF(Y3:Y10,$A$60)</f>
        <v>0</v>
      </c>
      <c r="Z23" s="155">
        <f>COUNTIF(Z3:Z10,$A$60)</f>
        <v>0</v>
      </c>
      <c r="AA23" s="155">
        <f>COUNTIF(AA3:AA10,$A$60)</f>
        <v>0</v>
      </c>
      <c r="AB23" s="155">
        <f>COUNTIF(AB3:AB10,$A$60)</f>
        <v>0</v>
      </c>
    </row>
    <row r="24" spans="19:28">
      <c r="X24" s="147" t="s">
        <v>250</v>
      </c>
      <c r="Y24" s="155">
        <f>COUNTIF(Y3:Y10,$A$61)</f>
        <v>0</v>
      </c>
      <c r="Z24" s="155">
        <f>COUNTIF(Z3:Z10,$A$61)</f>
        <v>0</v>
      </c>
      <c r="AA24" s="155">
        <f>COUNTIF(AA3:AA10,$A$61)</f>
        <v>0</v>
      </c>
      <c r="AB24" s="155">
        <f>COUNTIF(AB3:AB10,$A$61)</f>
        <v>0</v>
      </c>
    </row>
    <row r="25" spans="19:28">
      <c r="X25" s="154" t="s">
        <v>251</v>
      </c>
      <c r="Y25" s="155">
        <f>COUNTIF(Y3:Y10,$A$62)</f>
        <v>0</v>
      </c>
      <c r="Z25" s="155">
        <f>COUNTIF(Z3:Z10,$A$62)</f>
        <v>0</v>
      </c>
      <c r="AA25" s="155">
        <f>COUNTIF(AA3:AA10,$A$62)</f>
        <v>0</v>
      </c>
      <c r="AB25" s="155">
        <f>COUNTIF(AB3:AB10,$A$62)</f>
        <v>0</v>
      </c>
    </row>
    <row r="26" spans="19:28" ht="30">
      <c r="X26" s="165" t="s">
        <v>252</v>
      </c>
      <c r="Y26" s="167" t="s">
        <v>244</v>
      </c>
      <c r="Z26" s="167" t="s">
        <v>245</v>
      </c>
      <c r="AA26" s="167" t="s">
        <v>246</v>
      </c>
      <c r="AB26" s="167" t="s">
        <v>247</v>
      </c>
    </row>
    <row r="27" spans="19:28">
      <c r="X27" s="154" t="s">
        <v>248</v>
      </c>
      <c r="Y27" s="156">
        <f>+Y22/$E$12</f>
        <v>0</v>
      </c>
      <c r="Z27" s="156">
        <f t="shared" ref="Z27:AB27" si="1">+Z22/$E$12</f>
        <v>0</v>
      </c>
      <c r="AA27" s="156">
        <f t="shared" si="1"/>
        <v>0</v>
      </c>
      <c r="AB27" s="156">
        <f t="shared" si="1"/>
        <v>0</v>
      </c>
    </row>
    <row r="28" spans="19:28">
      <c r="X28" s="154" t="s">
        <v>249</v>
      </c>
      <c r="Y28" s="156">
        <f t="shared" ref="Y28:AB30" si="2">+Y23/$E$12</f>
        <v>0</v>
      </c>
      <c r="Z28" s="156">
        <f t="shared" si="2"/>
        <v>0</v>
      </c>
      <c r="AA28" s="156">
        <f t="shared" si="2"/>
        <v>0</v>
      </c>
      <c r="AB28" s="156">
        <f t="shared" si="2"/>
        <v>0</v>
      </c>
    </row>
    <row r="29" spans="19:28">
      <c r="X29" s="154" t="s">
        <v>250</v>
      </c>
      <c r="Y29" s="156">
        <f t="shared" si="2"/>
        <v>0</v>
      </c>
      <c r="Z29" s="156">
        <f t="shared" si="2"/>
        <v>0</v>
      </c>
      <c r="AA29" s="156">
        <f t="shared" si="2"/>
        <v>0</v>
      </c>
      <c r="AB29" s="156">
        <f t="shared" si="2"/>
        <v>0</v>
      </c>
    </row>
    <row r="30" spans="19:28">
      <c r="X30" s="154" t="s">
        <v>251</v>
      </c>
      <c r="Y30" s="156">
        <f t="shared" si="2"/>
        <v>0</v>
      </c>
      <c r="Z30" s="156">
        <f t="shared" si="2"/>
        <v>0</v>
      </c>
      <c r="AA30" s="156">
        <f t="shared" si="2"/>
        <v>0</v>
      </c>
      <c r="AB30" s="156">
        <f t="shared" si="2"/>
        <v>0</v>
      </c>
    </row>
    <row r="32" spans="19:28" ht="28.5">
      <c r="S32" s="456" t="s">
        <v>253</v>
      </c>
      <c r="T32" s="456"/>
      <c r="U32" s="456"/>
      <c r="V32" s="456" t="s">
        <v>254</v>
      </c>
      <c r="W32" s="456"/>
      <c r="X32" s="165" t="s">
        <v>255</v>
      </c>
      <c r="Y32" s="165" t="s">
        <v>256</v>
      </c>
      <c r="Z32" s="165" t="s">
        <v>257</v>
      </c>
      <c r="AA32" s="165" t="s">
        <v>258</v>
      </c>
      <c r="AB32" s="165" t="s">
        <v>259</v>
      </c>
    </row>
    <row r="33" spans="19:28" ht="54.95" customHeight="1">
      <c r="S33" s="473" t="s">
        <v>275</v>
      </c>
      <c r="T33" s="474"/>
      <c r="U33" s="475"/>
      <c r="V33" s="471">
        <v>1.04</v>
      </c>
      <c r="W33" s="472"/>
      <c r="X33" s="186">
        <v>0.8</v>
      </c>
      <c r="Y33" s="147"/>
      <c r="Z33" s="147"/>
      <c r="AA33" s="147"/>
      <c r="AB33" s="147"/>
    </row>
    <row r="34" spans="19:28" ht="33.6" customHeight="1">
      <c r="S34" s="473" t="s">
        <v>276</v>
      </c>
      <c r="T34" s="474"/>
      <c r="U34" s="475"/>
      <c r="V34" s="469"/>
      <c r="W34" s="470"/>
      <c r="X34" s="186">
        <v>0.7</v>
      </c>
      <c r="Y34" s="147"/>
      <c r="Z34" s="147"/>
      <c r="AA34" s="147"/>
      <c r="AB34" s="147"/>
    </row>
    <row r="35" spans="19:28" ht="34.5" customHeight="1">
      <c r="S35" s="473" t="s">
        <v>278</v>
      </c>
      <c r="T35" s="474"/>
      <c r="U35" s="475"/>
      <c r="V35" s="469"/>
      <c r="W35" s="470"/>
      <c r="X35" s="186">
        <v>0.1</v>
      </c>
      <c r="Y35" s="147"/>
      <c r="Z35" s="147"/>
      <c r="AA35" s="147"/>
      <c r="AB35" s="147"/>
    </row>
    <row r="36" spans="19:28" ht="57.95" customHeight="1">
      <c r="S36" s="473" t="s">
        <v>555</v>
      </c>
      <c r="T36" s="474"/>
      <c r="U36" s="475"/>
      <c r="V36" s="468"/>
      <c r="W36" s="468"/>
      <c r="X36" s="184">
        <v>0.8</v>
      </c>
      <c r="Y36" s="147"/>
      <c r="Z36" s="147"/>
      <c r="AA36" s="147"/>
      <c r="AB36" s="147"/>
    </row>
    <row r="37" spans="19:28">
      <c r="S37" s="473"/>
      <c r="T37" s="474"/>
      <c r="U37" s="475"/>
    </row>
    <row r="59" spans="1:1">
      <c r="A59" s="129" t="s">
        <v>238</v>
      </c>
    </row>
    <row r="60" spans="1:1" ht="28.5">
      <c r="A60" s="129" t="s">
        <v>240</v>
      </c>
    </row>
    <row r="61" spans="1:1">
      <c r="A61" s="129" t="s">
        <v>239</v>
      </c>
    </row>
    <row r="62" spans="1:1">
      <c r="A62" s="129" t="s">
        <v>260</v>
      </c>
    </row>
  </sheetData>
  <mergeCells count="33">
    <mergeCell ref="S37:U37"/>
    <mergeCell ref="S36:U36"/>
    <mergeCell ref="S33:U33"/>
    <mergeCell ref="K6:K7"/>
    <mergeCell ref="I6:I7"/>
    <mergeCell ref="J6:J7"/>
    <mergeCell ref="O1:Q1"/>
    <mergeCell ref="R1:T1"/>
    <mergeCell ref="S34:U34"/>
    <mergeCell ref="C6:C7"/>
    <mergeCell ref="V35:W35"/>
    <mergeCell ref="D6:D7"/>
    <mergeCell ref="V36:W36"/>
    <mergeCell ref="B3:B7"/>
    <mergeCell ref="V34:W34"/>
    <mergeCell ref="V33:W33"/>
    <mergeCell ref="S35:U35"/>
    <mergeCell ref="X1:Y1"/>
    <mergeCell ref="A12:D12"/>
    <mergeCell ref="X20:AB20"/>
    <mergeCell ref="S32:U32"/>
    <mergeCell ref="V32:W32"/>
    <mergeCell ref="A1:A2"/>
    <mergeCell ref="B1:B2"/>
    <mergeCell ref="C1:C2"/>
    <mergeCell ref="D1:D2"/>
    <mergeCell ref="E1:E2"/>
    <mergeCell ref="F1:H1"/>
    <mergeCell ref="A3:A7"/>
    <mergeCell ref="U1:W1"/>
    <mergeCell ref="I1:J1"/>
    <mergeCell ref="K1:K2"/>
    <mergeCell ref="L1:N1"/>
  </mergeCells>
  <conditionalFormatting sqref="Y3:AB10">
    <cfRule type="containsText" dxfId="19" priority="1" operator="containsText" text="NO INICIADA">
      <formula>NOT(ISERROR(SEARCH("NO INICIADA",Y3)))</formula>
    </cfRule>
    <cfRule type="containsText" dxfId="18" priority="2" operator="containsText" text="ATRASADA">
      <formula>NOT(ISERROR(SEARCH("ATRASADA",Y3)))</formula>
    </cfRule>
    <cfRule type="containsText" dxfId="17" priority="3" operator="containsText" text="EN DESARROLLO">
      <formula>NOT(ISERROR(SEARCH("EN DESARROLLO",Y3)))</formula>
    </cfRule>
    <cfRule type="containsText" dxfId="16" priority="4" operator="containsText" text="CUMPLIDA">
      <formula>NOT(ISERROR(SEARCH("CUMPLIDA",Y3)))</formula>
    </cfRule>
  </conditionalFormatting>
  <dataValidations count="1">
    <dataValidation type="list" allowBlank="1" showInputMessage="1" showErrorMessage="1" sqref="Y3:AB10">
      <formula1>$A$59:$A$62</formula1>
    </dataValidation>
  </dataValidations>
  <printOptions horizontalCentered="1"/>
  <pageMargins left="0.55118110236220474" right="0.59055118110236227" top="1.47" bottom="0.74803149606299213" header="0.78740157480314965" footer="0.31496062992125984"/>
  <pageSetup orientation="landscape" horizontalDpi="300" verticalDpi="300" r:id="rId1"/>
  <headerFooter>
    <oddHeader>&amp;C&amp;"Arial,Negrita"ESE HOSPITAL --------------------PLAN DE DESARROLLO 2012 - 2016PLAN DE ACCIÓN 2015 &amp;"Arial,Normal"</oddHeader>
    <oddFooter>&amp;LPLAN DE DESARROLLO 2012 -2016&amp;R&amp;P de &amp;N</oddFooter>
  </headerFooter>
</worksheet>
</file>

<file path=xl/worksheets/sheet13.xml><?xml version="1.0" encoding="utf-8"?>
<worksheet xmlns="http://schemas.openxmlformats.org/spreadsheetml/2006/main" xmlns:r="http://schemas.openxmlformats.org/officeDocument/2006/relationships">
  <dimension ref="A1:AB65"/>
  <sheetViews>
    <sheetView topLeftCell="B10" zoomScale="60" zoomScaleNormal="60" workbookViewId="0">
      <selection activeCell="D10" sqref="D10"/>
    </sheetView>
  </sheetViews>
  <sheetFormatPr baseColWidth="10" defaultColWidth="11.42578125" defaultRowHeight="14.25"/>
  <cols>
    <col min="1" max="1" width="11.42578125" style="148"/>
    <col min="2" max="2" width="13" style="148" customWidth="1"/>
    <col min="3" max="3" width="11.42578125" style="148"/>
    <col min="4" max="4" width="14.7109375" style="148" customWidth="1"/>
    <col min="5" max="5" width="16.7109375" style="152" customWidth="1"/>
    <col min="6" max="8" width="9.5703125" style="148" customWidth="1"/>
    <col min="9" max="9" width="14.85546875" style="148" customWidth="1"/>
    <col min="10" max="10" width="16.28515625" style="177" bestFit="1" customWidth="1"/>
    <col min="11" max="11" width="15.140625" style="177" customWidth="1"/>
    <col min="12" max="18" width="5.7109375" style="148" customWidth="1"/>
    <col min="19" max="19" width="6.85546875" style="148" customWidth="1"/>
    <col min="20" max="23" width="5.7109375" style="148" customWidth="1"/>
    <col min="24" max="24" width="18.5703125" style="148" customWidth="1"/>
    <col min="25" max="28" width="15.85546875" style="148" customWidth="1"/>
    <col min="29" max="16384" width="11.42578125" style="148"/>
  </cols>
  <sheetData>
    <row r="1" spans="1:28" s="159" customFormat="1" ht="28.5">
      <c r="A1" s="457" t="s">
        <v>205</v>
      </c>
      <c r="B1" s="457" t="s">
        <v>206</v>
      </c>
      <c r="C1" s="457" t="s">
        <v>207</v>
      </c>
      <c r="D1" s="457" t="s">
        <v>208</v>
      </c>
      <c r="E1" s="457" t="s">
        <v>209</v>
      </c>
      <c r="F1" s="459" t="s">
        <v>210</v>
      </c>
      <c r="G1" s="460"/>
      <c r="H1" s="461"/>
      <c r="I1" s="453" t="s">
        <v>211</v>
      </c>
      <c r="J1" s="453"/>
      <c r="K1" s="490" t="s">
        <v>212</v>
      </c>
      <c r="L1" s="467" t="s">
        <v>213</v>
      </c>
      <c r="M1" s="453"/>
      <c r="N1" s="453"/>
      <c r="O1" s="453" t="s">
        <v>214</v>
      </c>
      <c r="P1" s="453"/>
      <c r="Q1" s="453"/>
      <c r="R1" s="453" t="s">
        <v>215</v>
      </c>
      <c r="S1" s="453"/>
      <c r="T1" s="453"/>
      <c r="U1" s="453" t="s">
        <v>216</v>
      </c>
      <c r="V1" s="453"/>
      <c r="W1" s="453"/>
      <c r="X1" s="453" t="s">
        <v>566</v>
      </c>
      <c r="Y1" s="453"/>
      <c r="Z1" s="343" t="s">
        <v>567</v>
      </c>
      <c r="AA1" s="343" t="s">
        <v>568</v>
      </c>
      <c r="AB1" s="343" t="s">
        <v>569</v>
      </c>
    </row>
    <row r="2" spans="1:28" s="159" customFormat="1" ht="28.5">
      <c r="A2" s="458"/>
      <c r="B2" s="458"/>
      <c r="C2" s="458"/>
      <c r="D2" s="458"/>
      <c r="E2" s="458"/>
      <c r="F2" s="139" t="s">
        <v>220</v>
      </c>
      <c r="G2" s="139" t="s">
        <v>221</v>
      </c>
      <c r="H2" s="141" t="s">
        <v>222</v>
      </c>
      <c r="I2" s="158" t="s">
        <v>223</v>
      </c>
      <c r="J2" s="176" t="s">
        <v>222</v>
      </c>
      <c r="K2" s="491"/>
      <c r="L2" s="161" t="s">
        <v>224</v>
      </c>
      <c r="M2" s="158" t="s">
        <v>225</v>
      </c>
      <c r="N2" s="158" t="s">
        <v>226</v>
      </c>
      <c r="O2" s="158" t="s">
        <v>227</v>
      </c>
      <c r="P2" s="158" t="s">
        <v>228</v>
      </c>
      <c r="Q2" s="158" t="s">
        <v>229</v>
      </c>
      <c r="R2" s="158" t="s">
        <v>230</v>
      </c>
      <c r="S2" s="158" t="s">
        <v>231</v>
      </c>
      <c r="T2" s="158" t="s">
        <v>232</v>
      </c>
      <c r="U2" s="158" t="s">
        <v>233</v>
      </c>
      <c r="V2" s="158" t="s">
        <v>234</v>
      </c>
      <c r="W2" s="158" t="s">
        <v>235</v>
      </c>
      <c r="X2" s="158" t="s">
        <v>236</v>
      </c>
      <c r="Y2" s="158" t="s">
        <v>237</v>
      </c>
      <c r="Z2" s="158" t="s">
        <v>237</v>
      </c>
      <c r="AA2" s="158" t="s">
        <v>237</v>
      </c>
      <c r="AB2" s="158" t="s">
        <v>237</v>
      </c>
    </row>
    <row r="3" spans="1:28" ht="104.45" customHeight="1">
      <c r="A3" s="487" t="s">
        <v>349</v>
      </c>
      <c r="B3" s="476" t="s">
        <v>350</v>
      </c>
      <c r="C3" s="336" t="s">
        <v>280</v>
      </c>
      <c r="D3" s="336" t="s">
        <v>341</v>
      </c>
      <c r="E3" s="162" t="s">
        <v>314</v>
      </c>
      <c r="F3" s="145"/>
      <c r="G3" s="145"/>
      <c r="H3" s="146"/>
      <c r="I3" s="145" t="s">
        <v>348</v>
      </c>
      <c r="J3" s="175">
        <v>75000000</v>
      </c>
      <c r="K3" s="175">
        <f t="shared" ref="K3:K9" si="0">+H3+J3</f>
        <v>75000000</v>
      </c>
      <c r="L3" s="347" t="s">
        <v>563</v>
      </c>
      <c r="M3" s="348"/>
      <c r="N3" s="348"/>
      <c r="O3" s="140"/>
      <c r="P3" s="140"/>
      <c r="Q3" s="140"/>
      <c r="R3" s="140"/>
      <c r="S3" s="140"/>
      <c r="T3" s="140"/>
      <c r="U3" s="140"/>
      <c r="V3" s="140"/>
      <c r="W3" s="140"/>
      <c r="X3" s="147" t="s">
        <v>570</v>
      </c>
      <c r="Y3" s="145" t="s">
        <v>238</v>
      </c>
      <c r="Z3" s="145"/>
      <c r="AA3" s="145"/>
      <c r="AB3" s="145"/>
    </row>
    <row r="4" spans="1:28" ht="121.5" customHeight="1">
      <c r="A4" s="488"/>
      <c r="B4" s="482"/>
      <c r="C4" s="336" t="s">
        <v>351</v>
      </c>
      <c r="D4" s="337" t="s">
        <v>282</v>
      </c>
      <c r="E4" s="338" t="s">
        <v>339</v>
      </c>
      <c r="F4" s="338"/>
      <c r="G4" s="145"/>
      <c r="H4" s="145"/>
      <c r="I4" s="145" t="s">
        <v>571</v>
      </c>
      <c r="J4" s="175">
        <v>4500000</v>
      </c>
      <c r="K4" s="175">
        <f t="shared" si="0"/>
        <v>4500000</v>
      </c>
      <c r="L4" s="144"/>
      <c r="M4" s="145"/>
      <c r="N4" s="140"/>
      <c r="O4" s="140"/>
      <c r="P4" s="140"/>
      <c r="Q4" s="140"/>
      <c r="R4" s="145"/>
      <c r="S4" s="145"/>
      <c r="T4" s="145"/>
      <c r="U4" s="140"/>
      <c r="V4" s="140"/>
      <c r="W4" s="140"/>
      <c r="X4" s="147" t="s">
        <v>570</v>
      </c>
      <c r="Y4" s="145"/>
      <c r="Z4" s="145"/>
      <c r="AA4" s="145"/>
      <c r="AB4" s="145"/>
    </row>
    <row r="5" spans="1:28" ht="144.75" customHeight="1">
      <c r="A5" s="488"/>
      <c r="B5" s="482"/>
      <c r="C5" s="336" t="s">
        <v>285</v>
      </c>
      <c r="D5" s="344" t="s">
        <v>338</v>
      </c>
      <c r="E5" s="335" t="s">
        <v>316</v>
      </c>
      <c r="F5" s="338"/>
      <c r="G5" s="145"/>
      <c r="H5" s="145"/>
      <c r="I5" s="145" t="s">
        <v>572</v>
      </c>
      <c r="J5" s="175">
        <v>15000000</v>
      </c>
      <c r="K5" s="175">
        <f t="shared" si="0"/>
        <v>15000000</v>
      </c>
      <c r="L5" s="144"/>
      <c r="M5" s="145"/>
      <c r="N5" s="145"/>
      <c r="O5" s="145"/>
      <c r="P5" s="145"/>
      <c r="Q5" s="145"/>
      <c r="R5" s="145"/>
      <c r="S5" s="145"/>
      <c r="T5" s="145"/>
      <c r="U5" s="145"/>
      <c r="V5" s="145"/>
      <c r="W5" s="140"/>
      <c r="X5" s="147" t="s">
        <v>570</v>
      </c>
      <c r="Y5" s="145"/>
      <c r="Z5" s="145"/>
      <c r="AA5" s="145"/>
      <c r="AB5" s="145"/>
    </row>
    <row r="6" spans="1:28" ht="101.25" customHeight="1">
      <c r="A6" s="488"/>
      <c r="B6" s="477"/>
      <c r="C6" s="153" t="s">
        <v>340</v>
      </c>
      <c r="D6" s="151" t="s">
        <v>317</v>
      </c>
      <c r="E6" s="149" t="s">
        <v>352</v>
      </c>
      <c r="F6" s="145"/>
      <c r="G6" s="145"/>
      <c r="H6" s="146"/>
      <c r="I6" s="145" t="s">
        <v>353</v>
      </c>
      <c r="J6" s="175">
        <v>45000000</v>
      </c>
      <c r="K6" s="175">
        <f t="shared" si="0"/>
        <v>45000000</v>
      </c>
      <c r="L6" s="144"/>
      <c r="M6" s="140"/>
      <c r="N6" s="145"/>
      <c r="O6" s="140"/>
      <c r="P6" s="145"/>
      <c r="Q6" s="140"/>
      <c r="R6" s="145"/>
      <c r="S6" s="140"/>
      <c r="T6" s="145"/>
      <c r="U6" s="140"/>
      <c r="V6" s="145"/>
      <c r="W6" s="140"/>
      <c r="X6" s="147" t="s">
        <v>570</v>
      </c>
      <c r="Y6" s="145"/>
      <c r="Z6" s="145"/>
      <c r="AA6" s="145"/>
      <c r="AB6" s="145"/>
    </row>
    <row r="7" spans="1:28" ht="57">
      <c r="A7" s="488"/>
      <c r="B7" s="476" t="s">
        <v>313</v>
      </c>
      <c r="C7" s="190" t="s">
        <v>285</v>
      </c>
      <c r="D7" s="339" t="s">
        <v>284</v>
      </c>
      <c r="E7" s="346" t="s">
        <v>578</v>
      </c>
      <c r="F7" s="145"/>
      <c r="G7" s="145"/>
      <c r="H7" s="146"/>
      <c r="I7" s="145" t="s">
        <v>577</v>
      </c>
      <c r="J7" s="175">
        <v>2500000</v>
      </c>
      <c r="K7" s="175">
        <f t="shared" si="0"/>
        <v>2500000</v>
      </c>
      <c r="L7" s="142"/>
      <c r="M7" s="147"/>
      <c r="N7" s="147"/>
      <c r="O7" s="147"/>
      <c r="P7" s="147"/>
      <c r="Q7" s="140"/>
      <c r="R7" s="147"/>
      <c r="S7" s="147"/>
      <c r="T7" s="147"/>
      <c r="U7" s="140"/>
      <c r="V7" s="147"/>
      <c r="W7" s="147"/>
      <c r="X7" s="147" t="s">
        <v>579</v>
      </c>
      <c r="Y7" s="145"/>
      <c r="Z7" s="145"/>
      <c r="AA7" s="145"/>
      <c r="AB7" s="145"/>
    </row>
    <row r="8" spans="1:28" ht="156.75">
      <c r="A8" s="488"/>
      <c r="B8" s="482"/>
      <c r="C8" s="191" t="s">
        <v>383</v>
      </c>
      <c r="D8" s="339" t="s">
        <v>387</v>
      </c>
      <c r="E8" s="335" t="s">
        <v>573</v>
      </c>
      <c r="F8" s="145"/>
      <c r="G8" s="145"/>
      <c r="H8" s="146"/>
      <c r="I8" s="145" t="s">
        <v>574</v>
      </c>
      <c r="J8" s="175">
        <v>2000000</v>
      </c>
      <c r="K8" s="175">
        <f t="shared" si="0"/>
        <v>2000000</v>
      </c>
      <c r="L8" s="150"/>
      <c r="M8" s="147"/>
      <c r="N8" s="140"/>
      <c r="O8" s="147"/>
      <c r="P8" s="147"/>
      <c r="Q8" s="140"/>
      <c r="R8" s="147"/>
      <c r="S8" s="147"/>
      <c r="T8" s="140"/>
      <c r="U8" s="147"/>
      <c r="V8" s="147"/>
      <c r="W8" s="147"/>
      <c r="X8" s="147" t="s">
        <v>580</v>
      </c>
      <c r="Y8" s="145"/>
      <c r="Z8" s="145"/>
      <c r="AA8" s="145"/>
      <c r="AB8" s="145"/>
    </row>
    <row r="9" spans="1:28" ht="99.75">
      <c r="A9" s="488"/>
      <c r="B9" s="183"/>
      <c r="C9" s="344" t="s">
        <v>285</v>
      </c>
      <c r="D9" s="344" t="s">
        <v>338</v>
      </c>
      <c r="E9" s="335" t="s">
        <v>315</v>
      </c>
      <c r="F9" s="145"/>
      <c r="G9" s="145"/>
      <c r="H9" s="146"/>
      <c r="I9" s="145" t="s">
        <v>575</v>
      </c>
      <c r="J9" s="175">
        <v>27000000</v>
      </c>
      <c r="K9" s="175">
        <f t="shared" si="0"/>
        <v>27000000</v>
      </c>
      <c r="L9" s="168"/>
      <c r="M9" s="147"/>
      <c r="N9" s="140"/>
      <c r="O9" s="147"/>
      <c r="P9" s="147"/>
      <c r="Q9" s="140"/>
      <c r="R9" s="147"/>
      <c r="S9" s="147"/>
      <c r="T9" s="140"/>
      <c r="U9" s="147"/>
      <c r="V9" s="147"/>
      <c r="W9" s="147"/>
      <c r="X9" s="147" t="s">
        <v>570</v>
      </c>
      <c r="Y9" s="145"/>
      <c r="Z9" s="145"/>
      <c r="AA9" s="145"/>
      <c r="AB9" s="145"/>
    </row>
    <row r="10" spans="1:28" ht="156.75">
      <c r="A10" s="488"/>
      <c r="B10" s="188"/>
      <c r="C10" s="191" t="s">
        <v>389</v>
      </c>
      <c r="D10" s="339" t="s">
        <v>388</v>
      </c>
      <c r="E10" s="345"/>
      <c r="F10" s="145"/>
      <c r="G10" s="145"/>
      <c r="H10" s="146"/>
      <c r="I10" s="145"/>
      <c r="J10" s="175"/>
      <c r="K10" s="349"/>
      <c r="L10" s="168"/>
      <c r="M10" s="147"/>
      <c r="N10" s="140"/>
      <c r="O10" s="147"/>
      <c r="P10" s="147"/>
      <c r="Q10" s="140"/>
      <c r="R10" s="147"/>
      <c r="S10" s="147"/>
      <c r="T10" s="140"/>
      <c r="U10" s="147"/>
      <c r="V10" s="147"/>
      <c r="W10" s="147"/>
      <c r="X10" s="147" t="s">
        <v>580</v>
      </c>
      <c r="Y10" s="145"/>
      <c r="Z10" s="145"/>
      <c r="AA10" s="145"/>
      <c r="AB10" s="145"/>
    </row>
    <row r="11" spans="1:28" ht="57">
      <c r="A11" s="489"/>
      <c r="B11" s="140"/>
      <c r="C11" s="191" t="s">
        <v>391</v>
      </c>
      <c r="D11" s="339" t="s">
        <v>390</v>
      </c>
      <c r="E11" s="173" t="s">
        <v>576</v>
      </c>
      <c r="F11" s="145"/>
      <c r="G11" s="145"/>
      <c r="H11" s="145"/>
      <c r="I11" s="145"/>
      <c r="J11" s="175"/>
      <c r="K11" s="349"/>
      <c r="L11" s="140"/>
      <c r="M11" s="140"/>
      <c r="N11" s="140"/>
      <c r="O11" s="140"/>
      <c r="P11" s="140"/>
      <c r="Q11" s="140"/>
      <c r="R11" s="140"/>
      <c r="S11" s="140"/>
      <c r="T11" s="140"/>
      <c r="U11" s="140"/>
      <c r="V11" s="140"/>
      <c r="W11" s="140"/>
      <c r="X11" s="147" t="s">
        <v>580</v>
      </c>
      <c r="Y11" s="154"/>
      <c r="Z11" s="145"/>
      <c r="AA11" s="154"/>
      <c r="AB11" s="145"/>
    </row>
    <row r="12" spans="1:28" ht="21.6" customHeight="1">
      <c r="A12" s="145"/>
      <c r="B12" s="145"/>
      <c r="C12" s="191"/>
      <c r="D12" s="190"/>
      <c r="E12" s="153"/>
      <c r="F12" s="145"/>
      <c r="G12" s="145"/>
      <c r="H12" s="145"/>
      <c r="I12" s="145"/>
      <c r="J12" s="175"/>
      <c r="K12" s="175"/>
      <c r="L12" s="217"/>
      <c r="M12" s="217"/>
      <c r="N12" s="217"/>
      <c r="O12" s="217"/>
      <c r="P12" s="217"/>
      <c r="Q12" s="217"/>
      <c r="R12" s="217"/>
      <c r="S12" s="217"/>
      <c r="T12" s="217"/>
      <c r="U12" s="217"/>
      <c r="V12" s="217"/>
      <c r="W12" s="217"/>
      <c r="X12" s="217"/>
      <c r="Y12" s="217"/>
      <c r="Z12" s="145"/>
      <c r="AA12" s="217"/>
      <c r="AB12" s="145"/>
    </row>
    <row r="13" spans="1:28" ht="21.6" customHeight="1">
      <c r="A13" s="145"/>
      <c r="B13" s="145"/>
      <c r="C13" s="191"/>
      <c r="D13" s="190"/>
      <c r="E13" s="153"/>
      <c r="F13" s="145"/>
      <c r="G13" s="145"/>
      <c r="H13" s="145"/>
      <c r="I13" s="145"/>
      <c r="J13" s="175"/>
      <c r="K13" s="175"/>
      <c r="L13" s="217"/>
      <c r="M13" s="217"/>
      <c r="N13" s="217"/>
      <c r="O13" s="217"/>
      <c r="P13" s="217"/>
      <c r="Q13" s="217"/>
      <c r="R13" s="217"/>
      <c r="S13" s="217"/>
      <c r="T13" s="217"/>
      <c r="U13" s="217"/>
      <c r="V13" s="217"/>
      <c r="W13" s="217"/>
      <c r="X13" s="217"/>
      <c r="Y13" s="217"/>
      <c r="Z13" s="145"/>
      <c r="AA13" s="217"/>
      <c r="AB13" s="145"/>
    </row>
    <row r="14" spans="1:28" ht="21.6" customHeight="1">
      <c r="A14" s="145"/>
      <c r="B14" s="145"/>
      <c r="C14" s="191"/>
      <c r="D14" s="190"/>
      <c r="E14" s="153"/>
      <c r="F14" s="145"/>
      <c r="G14" s="145"/>
      <c r="H14" s="145"/>
      <c r="I14" s="145"/>
      <c r="J14" s="175"/>
      <c r="K14" s="175"/>
      <c r="L14" s="217"/>
      <c r="M14" s="217"/>
      <c r="N14" s="217"/>
      <c r="O14" s="217"/>
      <c r="P14" s="217"/>
      <c r="Q14" s="217"/>
      <c r="R14" s="217"/>
      <c r="S14" s="217"/>
      <c r="T14" s="217"/>
      <c r="U14" s="217"/>
      <c r="V14" s="217"/>
      <c r="W14" s="217"/>
      <c r="X14" s="217"/>
      <c r="Y14" s="217"/>
      <c r="Z14" s="145"/>
      <c r="AA14" s="217"/>
      <c r="AB14" s="145"/>
    </row>
    <row r="15" spans="1:28">
      <c r="A15" s="218" t="s">
        <v>241</v>
      </c>
      <c r="B15" s="218"/>
      <c r="C15" s="218"/>
      <c r="D15" s="218"/>
      <c r="E15" s="164">
        <v>8</v>
      </c>
      <c r="W15" s="148" t="s">
        <v>564</v>
      </c>
    </row>
    <row r="23" spans="6:28" ht="15">
      <c r="X23" s="455" t="s">
        <v>242</v>
      </c>
      <c r="Y23" s="455"/>
      <c r="Z23" s="455"/>
      <c r="AA23" s="455"/>
      <c r="AB23" s="455"/>
    </row>
    <row r="24" spans="6:28" ht="30">
      <c r="X24" s="166" t="s">
        <v>243</v>
      </c>
      <c r="Y24" s="167" t="s">
        <v>244</v>
      </c>
      <c r="Z24" s="167" t="s">
        <v>245</v>
      </c>
      <c r="AA24" s="167" t="s">
        <v>246</v>
      </c>
      <c r="AB24" s="167" t="s">
        <v>247</v>
      </c>
    </row>
    <row r="25" spans="6:28">
      <c r="X25" s="147" t="s">
        <v>248</v>
      </c>
      <c r="Y25" s="155">
        <f>COUNTIF($Y$3:$Y$11,$A$62)</f>
        <v>1</v>
      </c>
      <c r="Z25" s="155">
        <f>COUNTIF($Z$3:$Z$11,$A$62)</f>
        <v>0</v>
      </c>
      <c r="AA25" s="155">
        <f>COUNTIF($AA$3:$AA$11,$A$62)</f>
        <v>0</v>
      </c>
      <c r="AB25" s="155">
        <f>COUNTIF($AB$3:$AB$11,$A$62)</f>
        <v>0</v>
      </c>
    </row>
    <row r="26" spans="6:28" ht="28.5">
      <c r="X26" s="147" t="s">
        <v>249</v>
      </c>
      <c r="Y26" s="155">
        <f>COUNTIF(Y3:Y11,$A$63)</f>
        <v>0</v>
      </c>
      <c r="Z26" s="155">
        <f>COUNTIF(Z3:Z11,$A$63)</f>
        <v>0</v>
      </c>
      <c r="AA26" s="155">
        <f>COUNTIF(AA3:AA11,$A$63)</f>
        <v>0</v>
      </c>
      <c r="AB26" s="155">
        <f>COUNTIF(AB3:AB11,$A$63)</f>
        <v>0</v>
      </c>
    </row>
    <row r="27" spans="6:28">
      <c r="X27" s="147" t="s">
        <v>250</v>
      </c>
      <c r="Y27" s="155">
        <f>COUNTIF(Y3:Y11,$A$64)</f>
        <v>0</v>
      </c>
      <c r="Z27" s="155">
        <f>COUNTIF(Z3:Z11,$A$64)</f>
        <v>0</v>
      </c>
      <c r="AA27" s="155">
        <f>COUNTIF(AA3:AA11,$A$64)</f>
        <v>0</v>
      </c>
      <c r="AB27" s="155">
        <f>COUNTIF(AB3:AB11,$A$64)</f>
        <v>0</v>
      </c>
    </row>
    <row r="28" spans="6:28">
      <c r="F28" s="148" t="s">
        <v>564</v>
      </c>
      <c r="X28" s="154" t="s">
        <v>251</v>
      </c>
      <c r="Y28" s="155">
        <f>COUNTIF(Y3:Y11,$A$65)</f>
        <v>0</v>
      </c>
      <c r="Z28" s="155">
        <f>COUNTIF(Z3:Z11,$A$65)</f>
        <v>0</v>
      </c>
      <c r="AA28" s="155">
        <f>COUNTIF(AA3:AA11,$A$65)</f>
        <v>0</v>
      </c>
      <c r="AB28" s="155">
        <f>COUNTIF(AB3:AB11,$A$65)</f>
        <v>0</v>
      </c>
    </row>
    <row r="29" spans="6:28" ht="30">
      <c r="X29" s="165" t="s">
        <v>252</v>
      </c>
      <c r="Y29" s="167" t="s">
        <v>244</v>
      </c>
      <c r="Z29" s="167" t="s">
        <v>245</v>
      </c>
      <c r="AA29" s="167" t="s">
        <v>246</v>
      </c>
      <c r="AB29" s="167" t="s">
        <v>247</v>
      </c>
    </row>
    <row r="30" spans="6:28">
      <c r="X30" s="154" t="s">
        <v>248</v>
      </c>
      <c r="Y30" s="156">
        <f>+Y25/$E$15</f>
        <v>0.125</v>
      </c>
      <c r="Z30" s="156">
        <f t="shared" ref="Z30:AB30" si="1">+Z25/$E$15</f>
        <v>0</v>
      </c>
      <c r="AA30" s="156">
        <f t="shared" si="1"/>
        <v>0</v>
      </c>
      <c r="AB30" s="156">
        <f t="shared" si="1"/>
        <v>0</v>
      </c>
    </row>
    <row r="31" spans="6:28">
      <c r="X31" s="154" t="s">
        <v>249</v>
      </c>
      <c r="Y31" s="156">
        <f t="shared" ref="Y31:AB33" si="2">+Y26/$E$15</f>
        <v>0</v>
      </c>
      <c r="Z31" s="156">
        <f t="shared" si="2"/>
        <v>0</v>
      </c>
      <c r="AA31" s="156">
        <f t="shared" si="2"/>
        <v>0</v>
      </c>
      <c r="AB31" s="156">
        <f t="shared" si="2"/>
        <v>0</v>
      </c>
    </row>
    <row r="32" spans="6:28">
      <c r="X32" s="154" t="s">
        <v>250</v>
      </c>
      <c r="Y32" s="156">
        <f t="shared" si="2"/>
        <v>0</v>
      </c>
      <c r="Z32" s="156">
        <f t="shared" si="2"/>
        <v>0</v>
      </c>
      <c r="AA32" s="156">
        <f t="shared" si="2"/>
        <v>0</v>
      </c>
      <c r="AB32" s="156">
        <f t="shared" si="2"/>
        <v>0</v>
      </c>
    </row>
    <row r="33" spans="19:28">
      <c r="X33" s="154" t="s">
        <v>251</v>
      </c>
      <c r="Y33" s="156">
        <f t="shared" si="2"/>
        <v>0</v>
      </c>
      <c r="Z33" s="156">
        <f t="shared" si="2"/>
        <v>0</v>
      </c>
      <c r="AA33" s="156">
        <f t="shared" si="2"/>
        <v>0</v>
      </c>
      <c r="AB33" s="156">
        <f t="shared" si="2"/>
        <v>0</v>
      </c>
    </row>
    <row r="35" spans="19:28" ht="28.5">
      <c r="S35" s="456" t="s">
        <v>253</v>
      </c>
      <c r="T35" s="456"/>
      <c r="U35" s="456"/>
      <c r="V35" s="456" t="s">
        <v>254</v>
      </c>
      <c r="W35" s="456"/>
      <c r="X35" s="165" t="s">
        <v>255</v>
      </c>
      <c r="Y35" s="165" t="s">
        <v>256</v>
      </c>
      <c r="Z35" s="165" t="s">
        <v>257</v>
      </c>
      <c r="AA35" s="165" t="s">
        <v>258</v>
      </c>
      <c r="AB35" s="165" t="s">
        <v>259</v>
      </c>
    </row>
    <row r="36" spans="19:28" ht="95.1" customHeight="1">
      <c r="S36" s="473" t="s">
        <v>341</v>
      </c>
      <c r="T36" s="474"/>
      <c r="U36" s="475"/>
      <c r="V36" s="485"/>
      <c r="W36" s="486"/>
      <c r="X36" s="180">
        <v>1</v>
      </c>
      <c r="Y36" s="147"/>
      <c r="Z36" s="147"/>
      <c r="AA36" s="147"/>
      <c r="AB36" s="147"/>
    </row>
    <row r="37" spans="19:28" ht="123" customHeight="1">
      <c r="S37" s="473" t="s">
        <v>282</v>
      </c>
      <c r="T37" s="474"/>
      <c r="U37" s="475"/>
      <c r="V37" s="483"/>
      <c r="W37" s="484"/>
      <c r="X37" s="180">
        <v>0.9</v>
      </c>
      <c r="Y37" s="147"/>
      <c r="Z37" s="147"/>
      <c r="AA37" s="147"/>
      <c r="AB37" s="147"/>
    </row>
    <row r="38" spans="19:28" ht="88.5" customHeight="1">
      <c r="S38" s="473" t="s">
        <v>338</v>
      </c>
      <c r="T38" s="474"/>
      <c r="U38" s="475"/>
      <c r="V38" s="483"/>
      <c r="W38" s="484"/>
      <c r="X38" s="180">
        <v>0.9</v>
      </c>
      <c r="Y38" s="147"/>
      <c r="Z38" s="147"/>
      <c r="AA38" s="147"/>
      <c r="AB38" s="147"/>
    </row>
    <row r="39" spans="19:28" ht="91.5" customHeight="1">
      <c r="S39" s="473" t="s">
        <v>317</v>
      </c>
      <c r="T39" s="474"/>
      <c r="U39" s="475"/>
      <c r="V39" s="483"/>
      <c r="W39" s="484"/>
      <c r="X39" s="181" t="s">
        <v>483</v>
      </c>
      <c r="Y39" s="147"/>
      <c r="Z39" s="147"/>
      <c r="AA39" s="147"/>
      <c r="AB39" s="147"/>
    </row>
    <row r="40" spans="19:28" ht="55.5" customHeight="1">
      <c r="S40" s="473" t="s">
        <v>284</v>
      </c>
      <c r="T40" s="474"/>
      <c r="U40" s="475"/>
      <c r="V40" s="483"/>
      <c r="W40" s="484"/>
      <c r="X40" s="181">
        <v>0.9</v>
      </c>
      <c r="Y40" s="157"/>
      <c r="Z40" s="157"/>
      <c r="AA40" s="157"/>
      <c r="AB40" s="157"/>
    </row>
    <row r="41" spans="19:28" ht="121.5" customHeight="1">
      <c r="S41" s="492" t="s">
        <v>387</v>
      </c>
      <c r="T41" s="492"/>
      <c r="U41" s="492"/>
      <c r="V41" s="446"/>
      <c r="W41" s="446"/>
      <c r="X41" s="267" t="s">
        <v>383</v>
      </c>
      <c r="Y41" s="232"/>
      <c r="Z41" s="232"/>
      <c r="AA41" s="232"/>
      <c r="AB41" s="232"/>
    </row>
    <row r="42" spans="19:28" ht="131.44999999999999" customHeight="1">
      <c r="S42" s="446" t="s">
        <v>388</v>
      </c>
      <c r="T42" s="446"/>
      <c r="U42" s="446"/>
      <c r="V42" s="446"/>
      <c r="W42" s="446"/>
      <c r="X42" s="267" t="s">
        <v>389</v>
      </c>
      <c r="Y42" s="232"/>
      <c r="Z42" s="232"/>
      <c r="AA42" s="232"/>
      <c r="AB42" s="232"/>
    </row>
    <row r="43" spans="19:28" ht="74.45" customHeight="1">
      <c r="S43" s="446" t="s">
        <v>390</v>
      </c>
      <c r="T43" s="446"/>
      <c r="U43" s="446"/>
      <c r="V43" s="446"/>
      <c r="W43" s="446"/>
      <c r="X43" s="267" t="s">
        <v>391</v>
      </c>
      <c r="Y43" s="232"/>
      <c r="Z43" s="232"/>
      <c r="AA43" s="232"/>
      <c r="AB43" s="232"/>
    </row>
    <row r="44" spans="19:28" ht="74.45" customHeight="1"/>
    <row r="45" spans="19:28" ht="74.45" customHeight="1"/>
    <row r="62" spans="1:1">
      <c r="A62" s="129" t="s">
        <v>238</v>
      </c>
    </row>
    <row r="63" spans="1:1" ht="28.5">
      <c r="A63" s="129" t="s">
        <v>240</v>
      </c>
    </row>
    <row r="64" spans="1:1">
      <c r="A64" s="129" t="s">
        <v>239</v>
      </c>
    </row>
    <row r="65" spans="1:1">
      <c r="A65" s="129" t="s">
        <v>260</v>
      </c>
    </row>
  </sheetData>
  <mergeCells count="35">
    <mergeCell ref="S41:U41"/>
    <mergeCell ref="S42:U42"/>
    <mergeCell ref="S43:U43"/>
    <mergeCell ref="V41:W41"/>
    <mergeCell ref="V42:W42"/>
    <mergeCell ref="V43:W43"/>
    <mergeCell ref="A3:A11"/>
    <mergeCell ref="B3:B6"/>
    <mergeCell ref="X1:Y1"/>
    <mergeCell ref="X23:AB23"/>
    <mergeCell ref="I1:J1"/>
    <mergeCell ref="K1:K2"/>
    <mergeCell ref="L1:N1"/>
    <mergeCell ref="O1:Q1"/>
    <mergeCell ref="R1:T1"/>
    <mergeCell ref="U1:W1"/>
    <mergeCell ref="A1:A2"/>
    <mergeCell ref="B1:B2"/>
    <mergeCell ref="C1:C2"/>
    <mergeCell ref="D1:D2"/>
    <mergeCell ref="E1:E2"/>
    <mergeCell ref="F1:H1"/>
    <mergeCell ref="B7:B8"/>
    <mergeCell ref="S40:U40"/>
    <mergeCell ref="V40:W40"/>
    <mergeCell ref="S38:U38"/>
    <mergeCell ref="V38:W38"/>
    <mergeCell ref="S39:U39"/>
    <mergeCell ref="V39:W39"/>
    <mergeCell ref="S35:U35"/>
    <mergeCell ref="V35:W35"/>
    <mergeCell ref="S36:U36"/>
    <mergeCell ref="V36:W36"/>
    <mergeCell ref="S37:U37"/>
    <mergeCell ref="V37:W37"/>
  </mergeCells>
  <conditionalFormatting sqref="Y3:AB14">
    <cfRule type="containsText" dxfId="15" priority="5" operator="containsText" text="NO INICIADA">
      <formula>NOT(ISERROR(SEARCH("NO INICIADA",Y3)))</formula>
    </cfRule>
    <cfRule type="containsText" dxfId="14" priority="6" operator="containsText" text="ATRASADA">
      <formula>NOT(ISERROR(SEARCH("ATRASADA",Y3)))</formula>
    </cfRule>
    <cfRule type="containsText" dxfId="13" priority="7" operator="containsText" text="EN DESARROLLO">
      <formula>NOT(ISERROR(SEARCH("EN DESARROLLO",Y3)))</formula>
    </cfRule>
    <cfRule type="containsText" dxfId="12" priority="8" operator="containsText" text="CUMPLIDA">
      <formula>NOT(ISERROR(SEARCH("CUMPLIDA",Y3)))</formula>
    </cfRule>
  </conditionalFormatting>
  <dataValidations count="1">
    <dataValidation type="list" allowBlank="1" showInputMessage="1" showErrorMessage="1" sqref="Y3:AB13">
      <formula1>$A$62:$A$65</formula1>
    </dataValidation>
  </dataValidations>
  <printOptions horizontalCentered="1"/>
  <pageMargins left="0.55118110236220474" right="0.59055118110236227" top="1.47" bottom="0.74803149606299213" header="0.78740157480314965" footer="0.31496062992125984"/>
  <pageSetup orientation="landscape" horizontalDpi="300" verticalDpi="300" r:id="rId1"/>
  <headerFooter>
    <oddHeader>&amp;C&amp;"Arial,Negrita"ESE HOSPITAL --------------------PLAN DE DESARROLLO 2012 - 2016PLAN DE ACCIÓN 2015 &amp;"Arial,Normal"</oddHeader>
    <oddFooter>&amp;LPLAN DE DESARROLLO 2012 -2016&amp;R&amp;P de &amp;N</oddFooter>
  </headerFooter>
</worksheet>
</file>

<file path=xl/worksheets/sheet14.xml><?xml version="1.0" encoding="utf-8"?>
<worksheet xmlns="http://schemas.openxmlformats.org/spreadsheetml/2006/main" xmlns:r="http://schemas.openxmlformats.org/officeDocument/2006/relationships">
  <dimension ref="A1:AB68"/>
  <sheetViews>
    <sheetView topLeftCell="G3" zoomScale="60" zoomScaleNormal="60" workbookViewId="0">
      <selection activeCell="V39" sqref="V39:W39"/>
    </sheetView>
  </sheetViews>
  <sheetFormatPr baseColWidth="10" defaultColWidth="11.42578125" defaultRowHeight="14.25"/>
  <cols>
    <col min="1" max="1" width="11.42578125" style="148"/>
    <col min="2" max="2" width="13" style="148" customWidth="1"/>
    <col min="3" max="3" width="11.42578125" style="148"/>
    <col min="4" max="4" width="14.7109375" style="148" customWidth="1"/>
    <col min="5" max="5" width="15.42578125" style="152" customWidth="1"/>
    <col min="6" max="8" width="9.5703125" style="148" customWidth="1"/>
    <col min="9" max="9" width="12.5703125" style="148" customWidth="1"/>
    <col min="10" max="10" width="16.28515625" style="177" bestFit="1" customWidth="1"/>
    <col min="11" max="11" width="15.140625" style="177" customWidth="1"/>
    <col min="12" max="18" width="5.7109375" style="148" customWidth="1"/>
    <col min="19" max="19" width="6.85546875" style="148" customWidth="1"/>
    <col min="20" max="23" width="5.7109375" style="148" customWidth="1"/>
    <col min="24" max="24" width="16.85546875" style="148" customWidth="1"/>
    <col min="25" max="28" width="15.85546875" style="148" customWidth="1"/>
    <col min="29" max="16384" width="11.42578125" style="148"/>
  </cols>
  <sheetData>
    <row r="1" spans="1:28" s="159" customFormat="1" ht="28.5">
      <c r="A1" s="457" t="s">
        <v>205</v>
      </c>
      <c r="B1" s="457" t="s">
        <v>206</v>
      </c>
      <c r="C1" s="457" t="s">
        <v>207</v>
      </c>
      <c r="D1" s="457" t="s">
        <v>208</v>
      </c>
      <c r="E1" s="457" t="s">
        <v>209</v>
      </c>
      <c r="F1" s="459" t="s">
        <v>210</v>
      </c>
      <c r="G1" s="460"/>
      <c r="H1" s="461"/>
      <c r="I1" s="453" t="s">
        <v>211</v>
      </c>
      <c r="J1" s="453"/>
      <c r="K1" s="490" t="s">
        <v>212</v>
      </c>
      <c r="L1" s="467" t="s">
        <v>213</v>
      </c>
      <c r="M1" s="453"/>
      <c r="N1" s="453"/>
      <c r="O1" s="453" t="s">
        <v>214</v>
      </c>
      <c r="P1" s="453"/>
      <c r="Q1" s="453"/>
      <c r="R1" s="453" t="s">
        <v>215</v>
      </c>
      <c r="S1" s="453"/>
      <c r="T1" s="453"/>
      <c r="U1" s="453" t="s">
        <v>216</v>
      </c>
      <c r="V1" s="453"/>
      <c r="W1" s="453"/>
      <c r="X1" s="453" t="s">
        <v>261</v>
      </c>
      <c r="Y1" s="453"/>
      <c r="Z1" s="158" t="s">
        <v>217</v>
      </c>
      <c r="AA1" s="158" t="s">
        <v>218</v>
      </c>
      <c r="AB1" s="158" t="s">
        <v>219</v>
      </c>
    </row>
    <row r="2" spans="1:28" s="159" customFormat="1" ht="28.5">
      <c r="A2" s="458"/>
      <c r="B2" s="458"/>
      <c r="C2" s="458"/>
      <c r="D2" s="458"/>
      <c r="E2" s="458"/>
      <c r="F2" s="139" t="s">
        <v>220</v>
      </c>
      <c r="G2" s="139" t="s">
        <v>221</v>
      </c>
      <c r="H2" s="141" t="s">
        <v>222</v>
      </c>
      <c r="I2" s="158" t="s">
        <v>223</v>
      </c>
      <c r="J2" s="176" t="s">
        <v>222</v>
      </c>
      <c r="K2" s="491"/>
      <c r="L2" s="161" t="s">
        <v>224</v>
      </c>
      <c r="M2" s="158" t="s">
        <v>225</v>
      </c>
      <c r="N2" s="158" t="s">
        <v>226</v>
      </c>
      <c r="O2" s="158" t="s">
        <v>227</v>
      </c>
      <c r="P2" s="158" t="s">
        <v>228</v>
      </c>
      <c r="Q2" s="158" t="s">
        <v>229</v>
      </c>
      <c r="R2" s="158" t="s">
        <v>230</v>
      </c>
      <c r="S2" s="158" t="s">
        <v>231</v>
      </c>
      <c r="T2" s="158" t="s">
        <v>232</v>
      </c>
      <c r="U2" s="158" t="s">
        <v>233</v>
      </c>
      <c r="V2" s="158" t="s">
        <v>234</v>
      </c>
      <c r="W2" s="158" t="s">
        <v>235</v>
      </c>
      <c r="X2" s="158" t="s">
        <v>236</v>
      </c>
      <c r="Y2" s="158" t="s">
        <v>237</v>
      </c>
      <c r="Z2" s="158" t="s">
        <v>237</v>
      </c>
      <c r="AA2" s="158" t="s">
        <v>237</v>
      </c>
      <c r="AB2" s="158" t="s">
        <v>237</v>
      </c>
    </row>
    <row r="3" spans="1:28" ht="84" customHeight="1">
      <c r="A3" s="476" t="s">
        <v>330</v>
      </c>
      <c r="B3" s="476" t="s">
        <v>302</v>
      </c>
      <c r="C3" s="190" t="s">
        <v>280</v>
      </c>
      <c r="D3" s="190" t="s">
        <v>331</v>
      </c>
      <c r="E3" s="162" t="s">
        <v>332</v>
      </c>
      <c r="F3" s="145"/>
      <c r="G3" s="145"/>
      <c r="H3" s="146"/>
      <c r="I3" s="145" t="s">
        <v>324</v>
      </c>
      <c r="J3" s="175">
        <v>150000000</v>
      </c>
      <c r="K3" s="175">
        <f t="shared" ref="K3:K16" si="0">+H3+J3</f>
        <v>150000000</v>
      </c>
      <c r="L3" s="144"/>
      <c r="M3" s="145"/>
      <c r="N3" s="145"/>
      <c r="O3" s="145"/>
      <c r="P3" s="145"/>
      <c r="Q3" s="145"/>
      <c r="R3" s="145"/>
      <c r="S3" s="145"/>
      <c r="T3" s="145"/>
      <c r="U3" s="140"/>
      <c r="V3" s="140"/>
      <c r="W3" s="140"/>
      <c r="X3" s="147"/>
      <c r="Y3" s="145"/>
      <c r="Z3" s="145"/>
      <c r="AA3" s="145"/>
      <c r="AB3" s="145"/>
    </row>
    <row r="4" spans="1:28" ht="99.75">
      <c r="A4" s="482"/>
      <c r="B4" s="482"/>
      <c r="C4" s="198" t="s">
        <v>318</v>
      </c>
      <c r="D4" s="190" t="s">
        <v>327</v>
      </c>
      <c r="E4" s="149" t="s">
        <v>323</v>
      </c>
      <c r="F4" s="157"/>
      <c r="G4" s="145"/>
      <c r="H4" s="146"/>
      <c r="I4" s="145"/>
      <c r="J4" s="175"/>
      <c r="K4" s="175">
        <f t="shared" si="0"/>
        <v>0</v>
      </c>
      <c r="L4" s="140"/>
      <c r="M4" s="140"/>
      <c r="N4" s="140"/>
      <c r="O4" s="145"/>
      <c r="P4" s="145"/>
      <c r="Q4" s="145"/>
      <c r="R4" s="145"/>
      <c r="S4" s="145"/>
      <c r="T4" s="145"/>
      <c r="U4" s="145"/>
      <c r="V4" s="145"/>
      <c r="W4" s="145"/>
      <c r="X4" s="147"/>
      <c r="Y4" s="145"/>
      <c r="Z4" s="145"/>
      <c r="AA4" s="145"/>
      <c r="AB4" s="145"/>
    </row>
    <row r="5" spans="1:28" ht="87.6" customHeight="1">
      <c r="A5" s="482"/>
      <c r="B5" s="482"/>
      <c r="C5" s="190" t="s">
        <v>286</v>
      </c>
      <c r="D5" s="190" t="s">
        <v>328</v>
      </c>
      <c r="E5" s="149" t="s">
        <v>333</v>
      </c>
      <c r="F5" s="145"/>
      <c r="G5" s="145"/>
      <c r="H5" s="146"/>
      <c r="I5" s="145"/>
      <c r="J5" s="175"/>
      <c r="K5" s="175">
        <f t="shared" si="0"/>
        <v>0</v>
      </c>
      <c r="L5" s="144"/>
      <c r="M5" s="145"/>
      <c r="N5" s="145"/>
      <c r="O5" s="140"/>
      <c r="Q5" s="145"/>
      <c r="R5" s="145"/>
      <c r="S5" s="140"/>
      <c r="T5" s="145"/>
      <c r="U5" s="145"/>
      <c r="V5" s="145"/>
      <c r="W5" s="140"/>
      <c r="X5" s="147"/>
      <c r="Y5" s="145"/>
      <c r="Z5" s="145"/>
      <c r="AA5" s="145"/>
      <c r="AB5" s="145"/>
    </row>
    <row r="6" spans="1:28" ht="72.95" customHeight="1">
      <c r="A6" s="482"/>
      <c r="B6" s="482"/>
      <c r="C6" s="190" t="s">
        <v>288</v>
      </c>
      <c r="D6" s="190" t="s">
        <v>287</v>
      </c>
      <c r="E6" s="147" t="s">
        <v>334</v>
      </c>
      <c r="F6" s="145"/>
      <c r="G6" s="145"/>
      <c r="H6" s="146"/>
      <c r="I6" s="145" t="s">
        <v>325</v>
      </c>
      <c r="J6" s="175">
        <v>96000000</v>
      </c>
      <c r="K6" s="175">
        <f t="shared" si="0"/>
        <v>96000000</v>
      </c>
      <c r="O6" s="147"/>
      <c r="P6" s="147"/>
      <c r="Q6" s="147"/>
      <c r="R6" s="147"/>
      <c r="S6" s="147"/>
      <c r="T6" s="147"/>
      <c r="U6" s="140"/>
      <c r="V6" s="140"/>
      <c r="W6" s="140"/>
      <c r="X6" s="147"/>
      <c r="Y6" s="145"/>
      <c r="Z6" s="145"/>
      <c r="AA6" s="145"/>
      <c r="AB6" s="145"/>
    </row>
    <row r="7" spans="1:28" ht="107.45" customHeight="1">
      <c r="A7" s="482"/>
      <c r="B7" s="482"/>
      <c r="C7" s="147" t="s">
        <v>320</v>
      </c>
      <c r="D7" s="147" t="s">
        <v>321</v>
      </c>
      <c r="E7" s="145" t="s">
        <v>335</v>
      </c>
      <c r="F7" s="145"/>
      <c r="G7" s="145"/>
      <c r="H7" s="146"/>
      <c r="I7" s="145"/>
      <c r="J7" s="175"/>
      <c r="K7" s="175">
        <f t="shared" si="0"/>
        <v>0</v>
      </c>
      <c r="L7" s="140"/>
      <c r="M7" s="140"/>
      <c r="N7" s="140"/>
      <c r="O7" s="147"/>
      <c r="P7" s="147"/>
      <c r="Q7" s="147"/>
      <c r="R7" s="147"/>
      <c r="S7" s="147"/>
      <c r="T7" s="147"/>
      <c r="U7" s="147"/>
      <c r="V7" s="147"/>
      <c r="W7" s="147"/>
      <c r="X7" s="147"/>
      <c r="Y7" s="145"/>
      <c r="Z7" s="145"/>
      <c r="AA7" s="145"/>
      <c r="AB7" s="145"/>
    </row>
    <row r="8" spans="1:28" ht="72.95" customHeight="1">
      <c r="A8" s="482"/>
      <c r="B8" s="482"/>
      <c r="C8" s="190" t="s">
        <v>336</v>
      </c>
      <c r="D8" s="190" t="s">
        <v>329</v>
      </c>
      <c r="E8" s="145" t="s">
        <v>319</v>
      </c>
      <c r="F8" s="145"/>
      <c r="G8" s="145"/>
      <c r="H8" s="146"/>
      <c r="I8" s="145"/>
      <c r="J8" s="175"/>
      <c r="K8" s="175"/>
      <c r="L8" s="168"/>
      <c r="M8" s="140"/>
      <c r="N8" s="140"/>
      <c r="O8" s="140"/>
      <c r="P8" s="140"/>
      <c r="Q8" s="140"/>
      <c r="R8" s="140"/>
      <c r="S8" s="140"/>
      <c r="T8" s="140"/>
      <c r="U8" s="140"/>
      <c r="V8" s="140"/>
      <c r="W8" s="140"/>
      <c r="X8" s="147"/>
      <c r="Y8" s="145"/>
      <c r="Z8" s="145"/>
      <c r="AA8" s="145"/>
      <c r="AB8" s="145"/>
    </row>
    <row r="9" spans="1:28" ht="85.5">
      <c r="A9" s="482"/>
      <c r="B9" s="482"/>
      <c r="C9" s="190" t="s">
        <v>383</v>
      </c>
      <c r="D9" s="190" t="s">
        <v>384</v>
      </c>
      <c r="E9" s="145" t="s">
        <v>323</v>
      </c>
      <c r="F9" s="145"/>
      <c r="G9" s="145"/>
      <c r="H9" s="146"/>
      <c r="I9" s="145"/>
      <c r="J9" s="175"/>
      <c r="K9" s="175"/>
      <c r="L9" s="142"/>
      <c r="M9" s="140"/>
      <c r="N9" s="140"/>
      <c r="O9" s="147"/>
      <c r="P9" s="147"/>
      <c r="Q9" s="147"/>
      <c r="R9" s="147"/>
      <c r="S9" s="147"/>
      <c r="T9" s="147"/>
      <c r="U9" s="147"/>
      <c r="V9" s="147"/>
      <c r="W9" s="147"/>
      <c r="X9" s="147"/>
      <c r="Y9" s="145"/>
      <c r="Z9" s="145"/>
      <c r="AA9" s="145"/>
      <c r="AB9" s="145"/>
    </row>
    <row r="10" spans="1:28" ht="71.25">
      <c r="A10" s="482"/>
      <c r="B10" s="482"/>
      <c r="C10" s="190" t="s">
        <v>381</v>
      </c>
      <c r="D10" s="190" t="s">
        <v>385</v>
      </c>
      <c r="E10" s="145" t="s">
        <v>337</v>
      </c>
      <c r="F10" s="145"/>
      <c r="G10" s="145"/>
      <c r="H10" s="146"/>
      <c r="I10" s="145" t="s">
        <v>326</v>
      </c>
      <c r="J10" s="175">
        <v>96000000</v>
      </c>
      <c r="K10" s="175"/>
      <c r="L10" s="168"/>
      <c r="M10" s="147"/>
      <c r="N10" s="147"/>
      <c r="O10" s="140"/>
      <c r="P10" s="147"/>
      <c r="Q10" s="147"/>
      <c r="R10" s="140"/>
      <c r="T10" s="147"/>
      <c r="U10" s="147"/>
      <c r="V10" s="140"/>
      <c r="X10" s="147"/>
      <c r="Y10" s="145"/>
      <c r="Z10" s="145"/>
      <c r="AA10" s="145"/>
      <c r="AB10" s="145"/>
    </row>
    <row r="11" spans="1:28" ht="85.5">
      <c r="A11" s="482"/>
      <c r="B11" s="482"/>
      <c r="C11" s="190" t="s">
        <v>383</v>
      </c>
      <c r="D11" s="190" t="s">
        <v>386</v>
      </c>
      <c r="E11" s="145" t="s">
        <v>322</v>
      </c>
      <c r="F11" s="145"/>
      <c r="G11" s="145"/>
      <c r="H11" s="146"/>
      <c r="I11" s="145"/>
      <c r="J11" s="175"/>
      <c r="K11" s="175"/>
      <c r="L11" s="142"/>
      <c r="M11" s="140"/>
      <c r="N11" s="140"/>
      <c r="O11" s="140"/>
      <c r="P11" s="140"/>
      <c r="Q11" s="140"/>
      <c r="R11" s="140"/>
      <c r="S11" s="140"/>
      <c r="T11" s="140"/>
      <c r="U11" s="140"/>
      <c r="V11" s="140"/>
      <c r="W11" s="140"/>
      <c r="X11" s="147"/>
      <c r="Y11" s="145"/>
      <c r="Z11" s="145"/>
      <c r="AA11" s="145"/>
      <c r="AB11" s="145"/>
    </row>
    <row r="12" spans="1:28" ht="65.45" customHeight="1">
      <c r="A12" s="477"/>
      <c r="B12" s="482"/>
      <c r="C12" s="178"/>
      <c r="D12" s="179"/>
      <c r="E12" s="145" t="s">
        <v>323</v>
      </c>
      <c r="F12" s="145"/>
      <c r="G12" s="145"/>
      <c r="H12" s="146"/>
      <c r="I12" s="145"/>
      <c r="J12" s="175"/>
      <c r="K12" s="175"/>
      <c r="L12" s="142"/>
      <c r="M12" s="147"/>
      <c r="N12" s="147"/>
      <c r="O12" s="147"/>
      <c r="P12" s="140"/>
      <c r="Q12" s="147"/>
      <c r="R12" s="147"/>
      <c r="S12" s="140"/>
      <c r="T12" s="147"/>
      <c r="U12" s="147"/>
      <c r="V12" s="147"/>
      <c r="W12" s="140"/>
      <c r="X12" s="147"/>
      <c r="Y12" s="145"/>
      <c r="Z12" s="145"/>
      <c r="AA12" s="145"/>
      <c r="AB12" s="145"/>
    </row>
    <row r="13" spans="1:28">
      <c r="A13" s="182"/>
      <c r="B13" s="187"/>
      <c r="C13" s="153"/>
      <c r="D13" s="151"/>
      <c r="E13" s="145"/>
      <c r="F13" s="145"/>
      <c r="G13" s="145"/>
      <c r="H13" s="146"/>
      <c r="I13" s="145"/>
      <c r="J13" s="175"/>
      <c r="K13" s="175"/>
      <c r="L13" s="168"/>
      <c r="M13" s="147"/>
      <c r="N13" s="147"/>
      <c r="O13" s="147"/>
      <c r="P13" s="147"/>
      <c r="Q13" s="147"/>
      <c r="R13" s="147"/>
      <c r="S13" s="147"/>
      <c r="T13" s="147"/>
      <c r="U13" s="147"/>
      <c r="V13" s="147"/>
      <c r="W13" s="147"/>
      <c r="X13" s="147"/>
      <c r="Y13" s="145"/>
      <c r="Z13" s="145"/>
      <c r="AA13" s="145"/>
      <c r="AB13" s="145"/>
    </row>
    <row r="14" spans="1:28">
      <c r="A14" s="182"/>
      <c r="B14" s="187"/>
      <c r="C14" s="153"/>
      <c r="D14" s="151"/>
      <c r="E14" s="145"/>
      <c r="F14" s="145"/>
      <c r="G14" s="145"/>
      <c r="H14" s="146"/>
      <c r="I14" s="145"/>
      <c r="J14" s="175"/>
      <c r="K14" s="175"/>
      <c r="L14" s="168"/>
      <c r="M14" s="147"/>
      <c r="N14" s="147"/>
      <c r="O14" s="147"/>
      <c r="P14" s="147"/>
      <c r="Q14" s="147"/>
      <c r="R14" s="147"/>
      <c r="S14" s="147"/>
      <c r="T14" s="147"/>
      <c r="U14" s="147"/>
      <c r="V14" s="147"/>
      <c r="W14" s="147"/>
      <c r="X14" s="147"/>
      <c r="Y14" s="145"/>
      <c r="Z14" s="145"/>
      <c r="AA14" s="145"/>
      <c r="AB14" s="145"/>
    </row>
    <row r="15" spans="1:28">
      <c r="A15" s="173"/>
      <c r="B15" s="157"/>
      <c r="C15" s="153"/>
      <c r="D15" s="151"/>
      <c r="E15" s="147"/>
      <c r="F15" s="145"/>
      <c r="G15" s="145"/>
      <c r="H15" s="146"/>
      <c r="I15" s="145"/>
      <c r="J15" s="175"/>
      <c r="K15" s="175"/>
      <c r="L15" s="168"/>
      <c r="M15" s="147"/>
      <c r="N15" s="147"/>
      <c r="O15" s="147"/>
      <c r="P15" s="147"/>
      <c r="Q15" s="147"/>
      <c r="R15" s="147"/>
      <c r="S15" s="147"/>
      <c r="T15" s="147"/>
      <c r="U15" s="147"/>
      <c r="V15" s="147"/>
      <c r="W15" s="147"/>
      <c r="X15" s="147"/>
      <c r="Y15" s="145"/>
      <c r="Z15" s="145"/>
      <c r="AA15" s="145"/>
      <c r="AB15" s="145"/>
    </row>
    <row r="16" spans="1:28">
      <c r="A16" s="145"/>
      <c r="B16" s="145"/>
      <c r="C16" s="145"/>
      <c r="D16" s="145"/>
      <c r="E16" s="153"/>
      <c r="F16" s="145"/>
      <c r="G16" s="145"/>
      <c r="H16" s="145"/>
      <c r="I16" s="145"/>
      <c r="J16" s="175"/>
      <c r="K16" s="175">
        <f t="shared" si="0"/>
        <v>0</v>
      </c>
      <c r="L16" s="157"/>
      <c r="M16" s="157"/>
      <c r="N16" s="157"/>
      <c r="O16" s="157"/>
      <c r="P16" s="157"/>
      <c r="Q16" s="157"/>
      <c r="R16" s="157"/>
      <c r="S16" s="157"/>
      <c r="T16" s="157"/>
      <c r="U16" s="157"/>
      <c r="V16" s="157"/>
      <c r="W16" s="157"/>
      <c r="X16" s="157"/>
      <c r="Y16" s="157"/>
      <c r="Z16" s="145"/>
      <c r="AA16" s="157"/>
      <c r="AB16" s="145"/>
    </row>
    <row r="18" spans="1:28">
      <c r="A18" s="454" t="s">
        <v>241</v>
      </c>
      <c r="B18" s="454"/>
      <c r="C18" s="454"/>
      <c r="D18" s="454"/>
      <c r="E18" s="164">
        <f>COUNTA(E3:E16)</f>
        <v>10</v>
      </c>
    </row>
    <row r="26" spans="1:28" ht="15">
      <c r="X26" s="455" t="s">
        <v>242</v>
      </c>
      <c r="Y26" s="455"/>
      <c r="Z26" s="455"/>
      <c r="AA26" s="455"/>
      <c r="AB26" s="455"/>
    </row>
    <row r="27" spans="1:28" ht="30">
      <c r="X27" s="166" t="s">
        <v>243</v>
      </c>
      <c r="Y27" s="167" t="s">
        <v>244</v>
      </c>
      <c r="Z27" s="167" t="s">
        <v>245</v>
      </c>
      <c r="AA27" s="167" t="s">
        <v>246</v>
      </c>
      <c r="AB27" s="167" t="s">
        <v>247</v>
      </c>
    </row>
    <row r="28" spans="1:28">
      <c r="X28" s="147" t="s">
        <v>248</v>
      </c>
      <c r="Y28" s="155">
        <f>COUNTIF($Y$3:$Y$16,$A$65)</f>
        <v>0</v>
      </c>
      <c r="Z28" s="155">
        <f>COUNTIF($Z$3:$Z$16,$A$65)</f>
        <v>0</v>
      </c>
      <c r="AA28" s="155">
        <f>COUNTIF($AA$3:$AA$16,$A$65)</f>
        <v>0</v>
      </c>
      <c r="AB28" s="155">
        <f>COUNTIF($AB$3:$AB$16,$A$65)</f>
        <v>0</v>
      </c>
    </row>
    <row r="29" spans="1:28" ht="28.5">
      <c r="X29" s="147" t="s">
        <v>249</v>
      </c>
      <c r="Y29" s="155">
        <f>COUNTIF(Y3:Y16,$A$66)</f>
        <v>0</v>
      </c>
      <c r="Z29" s="155">
        <f>COUNTIF(Z3:Z16,$A$66)</f>
        <v>0</v>
      </c>
      <c r="AA29" s="155">
        <f>COUNTIF(AA3:AA16,$A$66)</f>
        <v>0</v>
      </c>
      <c r="AB29" s="155">
        <f>COUNTIF(AB3:AB16,$A$66)</f>
        <v>0</v>
      </c>
    </row>
    <row r="30" spans="1:28">
      <c r="X30" s="147" t="s">
        <v>250</v>
      </c>
      <c r="Y30" s="155">
        <f>COUNTIF(Y3:Y16,$A$67)</f>
        <v>0</v>
      </c>
      <c r="Z30" s="155">
        <f>COUNTIF(Z3:Z16,$A$67)</f>
        <v>0</v>
      </c>
      <c r="AA30" s="155">
        <f>COUNTIF(AA3:AA16,$A$67)</f>
        <v>0</v>
      </c>
      <c r="AB30" s="155">
        <f>COUNTIF(AB3:AB16,$A$67)</f>
        <v>0</v>
      </c>
    </row>
    <row r="31" spans="1:28">
      <c r="X31" s="157" t="s">
        <v>251</v>
      </c>
      <c r="Y31" s="155">
        <f>COUNTIF(Y3:Y16,$A$68)</f>
        <v>0</v>
      </c>
      <c r="Z31" s="155">
        <f>COUNTIF(Z3:Z16,$A$68)</f>
        <v>0</v>
      </c>
      <c r="AA31" s="155">
        <f>COUNTIF(AA3:AA16,$A$68)</f>
        <v>0</v>
      </c>
      <c r="AB31" s="155">
        <f>COUNTIF(AB3:AB16,$A$68)</f>
        <v>0</v>
      </c>
    </row>
    <row r="32" spans="1:28" ht="30">
      <c r="X32" s="165" t="s">
        <v>252</v>
      </c>
      <c r="Y32" s="167" t="s">
        <v>244</v>
      </c>
      <c r="Z32" s="167" t="s">
        <v>245</v>
      </c>
      <c r="AA32" s="167" t="s">
        <v>246</v>
      </c>
      <c r="AB32" s="167" t="s">
        <v>247</v>
      </c>
    </row>
    <row r="33" spans="19:28">
      <c r="X33" s="157" t="s">
        <v>248</v>
      </c>
      <c r="Y33" s="156">
        <f>+Y28/$E$18</f>
        <v>0</v>
      </c>
      <c r="Z33" s="156">
        <f t="shared" ref="Z33:AB33" si="1">+Z28/$E$18</f>
        <v>0</v>
      </c>
      <c r="AA33" s="156">
        <f t="shared" si="1"/>
        <v>0</v>
      </c>
      <c r="AB33" s="156">
        <f t="shared" si="1"/>
        <v>0</v>
      </c>
    </row>
    <row r="34" spans="19:28">
      <c r="X34" s="157" t="s">
        <v>249</v>
      </c>
      <c r="Y34" s="156">
        <f t="shared" ref="Y34:AB36" si="2">+Y29/$E$18</f>
        <v>0</v>
      </c>
      <c r="Z34" s="156">
        <f t="shared" si="2"/>
        <v>0</v>
      </c>
      <c r="AA34" s="156">
        <f t="shared" si="2"/>
        <v>0</v>
      </c>
      <c r="AB34" s="156">
        <f t="shared" si="2"/>
        <v>0</v>
      </c>
    </row>
    <row r="35" spans="19:28">
      <c r="X35" s="157" t="s">
        <v>250</v>
      </c>
      <c r="Y35" s="156">
        <f t="shared" si="2"/>
        <v>0</v>
      </c>
      <c r="Z35" s="156">
        <f t="shared" si="2"/>
        <v>0</v>
      </c>
      <c r="AA35" s="156">
        <f t="shared" si="2"/>
        <v>0</v>
      </c>
      <c r="AB35" s="156">
        <f t="shared" si="2"/>
        <v>0</v>
      </c>
    </row>
    <row r="36" spans="19:28">
      <c r="X36" s="157" t="s">
        <v>251</v>
      </c>
      <c r="Y36" s="156">
        <f t="shared" si="2"/>
        <v>0</v>
      </c>
      <c r="Z36" s="156">
        <f t="shared" si="2"/>
        <v>0</v>
      </c>
      <c r="AA36" s="156">
        <f t="shared" si="2"/>
        <v>0</v>
      </c>
      <c r="AB36" s="156">
        <f t="shared" si="2"/>
        <v>0</v>
      </c>
    </row>
    <row r="38" spans="19:28" ht="28.5">
      <c r="S38" s="456" t="s">
        <v>253</v>
      </c>
      <c r="T38" s="456"/>
      <c r="U38" s="456"/>
      <c r="V38" s="456" t="s">
        <v>254</v>
      </c>
      <c r="W38" s="456"/>
      <c r="X38" s="165" t="s">
        <v>255</v>
      </c>
      <c r="Y38" s="165" t="s">
        <v>256</v>
      </c>
      <c r="Z38" s="165" t="s">
        <v>257</v>
      </c>
      <c r="AA38" s="165" t="s">
        <v>258</v>
      </c>
      <c r="AB38" s="165" t="s">
        <v>259</v>
      </c>
    </row>
    <row r="39" spans="19:28" ht="74.099999999999994" customHeight="1">
      <c r="S39" s="483" t="s">
        <v>331</v>
      </c>
      <c r="T39" s="493"/>
      <c r="U39" s="484"/>
      <c r="V39" s="494"/>
      <c r="W39" s="494"/>
      <c r="X39" s="180">
        <v>1</v>
      </c>
      <c r="Y39" s="147"/>
      <c r="Z39" s="147"/>
      <c r="AA39" s="147"/>
      <c r="AB39" s="147"/>
    </row>
    <row r="40" spans="19:28" ht="41.45" customHeight="1">
      <c r="S40" s="483" t="s">
        <v>327</v>
      </c>
      <c r="T40" s="493"/>
      <c r="U40" s="484"/>
      <c r="V40" s="468"/>
      <c r="W40" s="468"/>
      <c r="X40" s="180">
        <v>1</v>
      </c>
      <c r="Y40" s="147"/>
      <c r="Z40" s="147"/>
      <c r="AA40" s="147"/>
      <c r="AB40" s="147"/>
    </row>
    <row r="41" spans="19:28" ht="57.95" customHeight="1">
      <c r="S41" s="483" t="s">
        <v>328</v>
      </c>
      <c r="T41" s="493"/>
      <c r="U41" s="484"/>
      <c r="V41" s="468"/>
      <c r="W41" s="468"/>
      <c r="X41" s="180">
        <v>0.2</v>
      </c>
      <c r="Y41" s="147"/>
      <c r="Z41" s="147"/>
      <c r="AA41" s="147"/>
      <c r="AB41" s="147"/>
    </row>
    <row r="42" spans="19:28" ht="41.1" customHeight="1">
      <c r="S42" s="483" t="s">
        <v>287</v>
      </c>
      <c r="T42" s="493"/>
      <c r="U42" s="484"/>
      <c r="V42" s="468"/>
      <c r="W42" s="468"/>
      <c r="X42" s="180">
        <v>0.8</v>
      </c>
      <c r="Y42" s="147"/>
      <c r="Z42" s="147"/>
      <c r="AA42" s="147"/>
      <c r="AB42" s="147"/>
    </row>
    <row r="43" spans="19:28" ht="66" customHeight="1">
      <c r="S43" s="483" t="s">
        <v>321</v>
      </c>
      <c r="T43" s="493"/>
      <c r="U43" s="484"/>
      <c r="V43" s="468"/>
      <c r="W43" s="468"/>
      <c r="X43" s="185">
        <v>0.8</v>
      </c>
      <c r="Y43" s="157"/>
      <c r="Z43" s="157"/>
      <c r="AA43" s="157"/>
      <c r="AB43" s="157"/>
    </row>
    <row r="44" spans="19:28" ht="62.45" customHeight="1">
      <c r="S44" s="483" t="s">
        <v>329</v>
      </c>
      <c r="T44" s="493"/>
      <c r="U44" s="484"/>
      <c r="V44" s="468"/>
      <c r="W44" s="468"/>
      <c r="X44" s="180">
        <v>0.8</v>
      </c>
      <c r="Y44" s="157"/>
      <c r="Z44" s="157"/>
      <c r="AA44" s="157"/>
      <c r="AB44" s="157"/>
    </row>
    <row r="45" spans="19:28" ht="60.6" customHeight="1">
      <c r="S45" s="446" t="s">
        <v>384</v>
      </c>
      <c r="T45" s="446"/>
      <c r="U45" s="446"/>
      <c r="V45" s="468"/>
      <c r="W45" s="468"/>
      <c r="X45" s="191" t="s">
        <v>383</v>
      </c>
      <c r="Y45" s="232"/>
      <c r="Z45" s="232"/>
      <c r="AA45" s="232"/>
      <c r="AB45" s="232"/>
    </row>
    <row r="46" spans="19:28" ht="60.6" customHeight="1">
      <c r="S46" s="446" t="s">
        <v>385</v>
      </c>
      <c r="T46" s="446"/>
      <c r="U46" s="446"/>
      <c r="V46" s="468"/>
      <c r="W46" s="468"/>
      <c r="X46" s="191" t="s">
        <v>381</v>
      </c>
      <c r="Y46" s="232"/>
      <c r="Z46" s="232"/>
      <c r="AA46" s="232"/>
      <c r="AB46" s="232"/>
    </row>
    <row r="47" spans="19:28" ht="60.6" customHeight="1">
      <c r="S47" s="446" t="s">
        <v>386</v>
      </c>
      <c r="T47" s="446"/>
      <c r="U47" s="446"/>
      <c r="V47" s="468"/>
      <c r="W47" s="468"/>
      <c r="X47" s="191" t="s">
        <v>383</v>
      </c>
      <c r="Y47" s="232"/>
      <c r="Z47" s="232"/>
      <c r="AA47" s="232"/>
      <c r="AB47" s="232"/>
    </row>
    <row r="48" spans="19:28" ht="60.6" customHeight="1"/>
    <row r="65" spans="1:1">
      <c r="A65" s="129" t="s">
        <v>238</v>
      </c>
    </row>
    <row r="66" spans="1:1" ht="28.5">
      <c r="A66" s="129" t="s">
        <v>240</v>
      </c>
    </row>
    <row r="67" spans="1:1">
      <c r="A67" s="129" t="s">
        <v>239</v>
      </c>
    </row>
    <row r="68" spans="1:1">
      <c r="A68" s="129" t="s">
        <v>260</v>
      </c>
    </row>
  </sheetData>
  <mergeCells count="37">
    <mergeCell ref="S45:U45"/>
    <mergeCell ref="S46:U46"/>
    <mergeCell ref="S47:U47"/>
    <mergeCell ref="V45:W45"/>
    <mergeCell ref="V46:W46"/>
    <mergeCell ref="V47:W47"/>
    <mergeCell ref="X1:Y1"/>
    <mergeCell ref="A18:D18"/>
    <mergeCell ref="X26:AB26"/>
    <mergeCell ref="I1:J1"/>
    <mergeCell ref="K1:K2"/>
    <mergeCell ref="L1:N1"/>
    <mergeCell ref="O1:Q1"/>
    <mergeCell ref="R1:T1"/>
    <mergeCell ref="U1:W1"/>
    <mergeCell ref="A1:A2"/>
    <mergeCell ref="B1:B2"/>
    <mergeCell ref="C1:C2"/>
    <mergeCell ref="D1:D2"/>
    <mergeCell ref="E1:E2"/>
    <mergeCell ref="F1:H1"/>
    <mergeCell ref="S44:U44"/>
    <mergeCell ref="V44:W44"/>
    <mergeCell ref="A3:A12"/>
    <mergeCell ref="B3:B12"/>
    <mergeCell ref="S41:U41"/>
    <mergeCell ref="V41:W41"/>
    <mergeCell ref="S42:U42"/>
    <mergeCell ref="V42:W42"/>
    <mergeCell ref="S43:U43"/>
    <mergeCell ref="V43:W43"/>
    <mergeCell ref="S38:U38"/>
    <mergeCell ref="V38:W38"/>
    <mergeCell ref="S39:U39"/>
    <mergeCell ref="V39:W39"/>
    <mergeCell ref="S40:U40"/>
    <mergeCell ref="V40:W40"/>
  </mergeCells>
  <conditionalFormatting sqref="Y3:AB16">
    <cfRule type="containsText" dxfId="11" priority="1" operator="containsText" text="NO INICIADA">
      <formula>NOT(ISERROR(SEARCH("NO INICIADA",Y3)))</formula>
    </cfRule>
    <cfRule type="containsText" dxfId="10" priority="2" operator="containsText" text="ATRASADA">
      <formula>NOT(ISERROR(SEARCH("ATRASADA",Y3)))</formula>
    </cfRule>
    <cfRule type="containsText" dxfId="9" priority="3" operator="containsText" text="EN DESARROLLO">
      <formula>NOT(ISERROR(SEARCH("EN DESARROLLO",Y3)))</formula>
    </cfRule>
    <cfRule type="containsText" dxfId="8" priority="4" operator="containsText" text="CUMPLIDA">
      <formula>NOT(ISERROR(SEARCH("CUMPLIDA",Y3)))</formula>
    </cfRule>
  </conditionalFormatting>
  <dataValidations count="1">
    <dataValidation type="list" allowBlank="1" showInputMessage="1" showErrorMessage="1" sqref="Y3:AB16">
      <formula1>$A$65:$A$68</formula1>
    </dataValidation>
  </dataValidations>
  <printOptions horizontalCentered="1"/>
  <pageMargins left="0.55118110236220474" right="0.59055118110236227" top="1.47" bottom="0.74803149606299213" header="0.78740157480314965" footer="0.31496062992125984"/>
  <pageSetup orientation="landscape" horizontalDpi="300" verticalDpi="300" r:id="rId1"/>
  <headerFooter>
    <oddHeader>&amp;C&amp;"Arial,Negrita"ESE HOSPITAL --------------------PLAN DE DESARROLLO 2012 - 2016PLAN DE ACCIÓN 2015 &amp;"Arial,Normal"</oddHeader>
    <oddFooter>&amp;LPLAN DE DESARROLLO 2012 -2016&amp;R&amp;P de &amp;N</oddFooter>
  </headerFooter>
</worksheet>
</file>

<file path=xl/worksheets/sheet15.xml><?xml version="1.0" encoding="utf-8"?>
<worksheet xmlns="http://schemas.openxmlformats.org/spreadsheetml/2006/main" xmlns:r="http://schemas.openxmlformats.org/officeDocument/2006/relationships">
  <dimension ref="A1:AC61"/>
  <sheetViews>
    <sheetView tabSelected="1" topLeftCell="V34" zoomScale="107" zoomScaleNormal="107" workbookViewId="0">
      <selection activeCell="Z41" sqref="Z41"/>
    </sheetView>
  </sheetViews>
  <sheetFormatPr baseColWidth="10" defaultColWidth="11.42578125" defaultRowHeight="14.25"/>
  <cols>
    <col min="1" max="1" width="11.42578125" style="148"/>
    <col min="2" max="2" width="13" style="148" customWidth="1"/>
    <col min="3" max="3" width="13.42578125" style="148" customWidth="1"/>
    <col min="4" max="4" width="14.7109375" style="148" customWidth="1"/>
    <col min="5" max="5" width="15.42578125" style="152" customWidth="1"/>
    <col min="6" max="8" width="9.5703125" style="148" customWidth="1"/>
    <col min="9" max="9" width="12.5703125" style="148" customWidth="1"/>
    <col min="10" max="10" width="16.28515625" style="177" hidden="1" customWidth="1"/>
    <col min="11" max="11" width="15.140625" style="177" hidden="1" customWidth="1"/>
    <col min="12" max="18" width="5.7109375" style="148" customWidth="1"/>
    <col min="19" max="19" width="6.85546875" style="148" customWidth="1"/>
    <col min="20" max="23" width="5.7109375" style="148" customWidth="1"/>
    <col min="24" max="24" width="16.85546875" style="148" customWidth="1"/>
    <col min="25" max="28" width="18.5703125" style="148" customWidth="1"/>
    <col min="29" max="29" width="19.5703125" style="148" customWidth="1"/>
    <col min="30" max="16384" width="11.42578125" style="148"/>
  </cols>
  <sheetData>
    <row r="1" spans="1:28" s="159" customFormat="1" ht="28.5">
      <c r="A1" s="457" t="s">
        <v>205</v>
      </c>
      <c r="B1" s="457" t="s">
        <v>206</v>
      </c>
      <c r="C1" s="457" t="s">
        <v>207</v>
      </c>
      <c r="D1" s="457" t="s">
        <v>208</v>
      </c>
      <c r="E1" s="457" t="s">
        <v>209</v>
      </c>
      <c r="F1" s="459" t="s">
        <v>210</v>
      </c>
      <c r="G1" s="460"/>
      <c r="H1" s="461"/>
      <c r="I1" s="453" t="s">
        <v>211</v>
      </c>
      <c r="J1" s="453"/>
      <c r="K1" s="490" t="s">
        <v>212</v>
      </c>
      <c r="L1" s="467" t="s">
        <v>213</v>
      </c>
      <c r="M1" s="453"/>
      <c r="N1" s="453"/>
      <c r="O1" s="453" t="s">
        <v>214</v>
      </c>
      <c r="P1" s="453"/>
      <c r="Q1" s="453"/>
      <c r="R1" s="453" t="s">
        <v>215</v>
      </c>
      <c r="S1" s="453"/>
      <c r="T1" s="453"/>
      <c r="U1" s="453" t="s">
        <v>216</v>
      </c>
      <c r="V1" s="453"/>
      <c r="W1" s="453"/>
      <c r="X1" s="453" t="s">
        <v>592</v>
      </c>
      <c r="Y1" s="453"/>
      <c r="Z1" s="368" t="s">
        <v>593</v>
      </c>
      <c r="AA1" s="356" t="s">
        <v>590</v>
      </c>
      <c r="AB1" s="356" t="s">
        <v>591</v>
      </c>
    </row>
    <row r="2" spans="1:28" s="159" customFormat="1" ht="28.5">
      <c r="A2" s="458"/>
      <c r="B2" s="458"/>
      <c r="C2" s="458"/>
      <c r="D2" s="458"/>
      <c r="E2" s="458"/>
      <c r="F2" s="139" t="s">
        <v>220</v>
      </c>
      <c r="G2" s="139" t="s">
        <v>221</v>
      </c>
      <c r="H2" s="141" t="s">
        <v>222</v>
      </c>
      <c r="I2" s="158" t="s">
        <v>223</v>
      </c>
      <c r="J2" s="176" t="s">
        <v>222</v>
      </c>
      <c r="K2" s="491"/>
      <c r="L2" s="161" t="s">
        <v>224</v>
      </c>
      <c r="M2" s="158" t="s">
        <v>225</v>
      </c>
      <c r="N2" s="158" t="s">
        <v>226</v>
      </c>
      <c r="O2" s="158" t="s">
        <v>227</v>
      </c>
      <c r="P2" s="158" t="s">
        <v>228</v>
      </c>
      <c r="Q2" s="158" t="s">
        <v>229</v>
      </c>
      <c r="R2" s="158" t="s">
        <v>230</v>
      </c>
      <c r="S2" s="158" t="s">
        <v>231</v>
      </c>
      <c r="T2" s="158" t="s">
        <v>232</v>
      </c>
      <c r="U2" s="158" t="s">
        <v>233</v>
      </c>
      <c r="V2" s="158" t="s">
        <v>234</v>
      </c>
      <c r="W2" s="158" t="s">
        <v>235</v>
      </c>
      <c r="X2" s="158" t="s">
        <v>236</v>
      </c>
      <c r="Y2" s="158" t="s">
        <v>237</v>
      </c>
      <c r="Z2" s="158" t="s">
        <v>237</v>
      </c>
      <c r="AA2" s="158" t="s">
        <v>237</v>
      </c>
      <c r="AB2" s="158" t="s">
        <v>237</v>
      </c>
    </row>
    <row r="3" spans="1:28" ht="114" customHeight="1">
      <c r="A3" s="496" t="s">
        <v>272</v>
      </c>
      <c r="B3" s="496" t="s">
        <v>362</v>
      </c>
      <c r="C3" s="361" t="s">
        <v>297</v>
      </c>
      <c r="D3" s="361" t="s">
        <v>366</v>
      </c>
      <c r="E3" s="362" t="s">
        <v>558</v>
      </c>
      <c r="F3" s="145"/>
      <c r="G3" s="145"/>
      <c r="H3" s="146"/>
      <c r="I3" s="145"/>
      <c r="J3" s="175"/>
      <c r="K3" s="175">
        <v>3000000</v>
      </c>
      <c r="L3" s="144"/>
      <c r="M3" s="145"/>
      <c r="N3" s="140"/>
      <c r="O3" s="145"/>
      <c r="P3" s="145"/>
      <c r="Q3" s="140"/>
      <c r="R3" s="145"/>
      <c r="S3" s="145"/>
      <c r="T3" s="140"/>
      <c r="U3" s="145"/>
      <c r="V3" s="145"/>
      <c r="W3" s="140"/>
      <c r="X3" s="147" t="s">
        <v>582</v>
      </c>
      <c r="Y3" s="145" t="s">
        <v>238</v>
      </c>
      <c r="Z3" s="145" t="s">
        <v>238</v>
      </c>
      <c r="AA3" s="145"/>
      <c r="AB3" s="145"/>
    </row>
    <row r="4" spans="1:28" ht="74.45" customHeight="1">
      <c r="A4" s="497"/>
      <c r="B4" s="497"/>
      <c r="C4" s="357" t="s">
        <v>290</v>
      </c>
      <c r="D4" s="357" t="s">
        <v>289</v>
      </c>
      <c r="E4" s="358" t="s">
        <v>355</v>
      </c>
      <c r="F4" s="157"/>
      <c r="G4" s="145"/>
      <c r="H4" s="146"/>
      <c r="I4" s="145"/>
      <c r="J4" s="175"/>
      <c r="K4" s="175">
        <f t="shared" ref="K4:K7" si="0">+H4+J4</f>
        <v>0</v>
      </c>
      <c r="L4" s="142"/>
      <c r="M4" s="140"/>
      <c r="N4" s="140"/>
      <c r="O4" s="140"/>
      <c r="P4" s="140"/>
      <c r="Q4" s="140"/>
      <c r="R4" s="140"/>
      <c r="S4" s="363"/>
      <c r="T4" s="363"/>
      <c r="U4" s="363"/>
      <c r="V4" s="363"/>
      <c r="W4" s="363"/>
      <c r="X4" s="147" t="s">
        <v>583</v>
      </c>
      <c r="Y4" s="145" t="s">
        <v>238</v>
      </c>
      <c r="Z4" s="145" t="s">
        <v>238</v>
      </c>
      <c r="AA4" s="145"/>
      <c r="AB4" s="145"/>
    </row>
    <row r="5" spans="1:28" ht="108" customHeight="1">
      <c r="A5" s="497"/>
      <c r="B5" s="497"/>
      <c r="C5" s="357" t="s">
        <v>292</v>
      </c>
      <c r="D5" s="357" t="s">
        <v>291</v>
      </c>
      <c r="E5" s="359" t="s">
        <v>360</v>
      </c>
      <c r="F5" s="145"/>
      <c r="G5" s="145"/>
      <c r="H5" s="146"/>
      <c r="I5" s="145"/>
      <c r="J5" s="175"/>
      <c r="K5" s="175">
        <f t="shared" si="0"/>
        <v>0</v>
      </c>
      <c r="L5" s="334"/>
      <c r="M5" s="335"/>
      <c r="N5" s="140"/>
      <c r="O5" s="140"/>
      <c r="P5" s="335"/>
      <c r="Q5" s="335"/>
      <c r="R5" s="140"/>
      <c r="S5" s="363"/>
      <c r="T5" s="363"/>
      <c r="U5" s="363"/>
      <c r="V5" s="363"/>
      <c r="W5" s="363"/>
      <c r="X5" s="147" t="s">
        <v>584</v>
      </c>
      <c r="Y5" s="145" t="s">
        <v>238</v>
      </c>
      <c r="Z5" s="145" t="s">
        <v>238</v>
      </c>
      <c r="AA5" s="145"/>
      <c r="AB5" s="145"/>
    </row>
    <row r="6" spans="1:28" ht="72.95" customHeight="1">
      <c r="A6" s="497"/>
      <c r="B6" s="497"/>
      <c r="C6" s="357" t="s">
        <v>380</v>
      </c>
      <c r="D6" s="357" t="s">
        <v>354</v>
      </c>
      <c r="E6" s="358" t="s">
        <v>559</v>
      </c>
      <c r="F6" s="145"/>
      <c r="G6" s="145"/>
      <c r="H6" s="146"/>
      <c r="I6" s="145"/>
      <c r="J6" s="175"/>
      <c r="K6" s="175">
        <f t="shared" si="0"/>
        <v>0</v>
      </c>
      <c r="L6" s="168"/>
      <c r="M6" s="147"/>
      <c r="N6" s="140"/>
      <c r="O6" s="140"/>
      <c r="P6" s="147"/>
      <c r="Q6" s="147"/>
      <c r="R6" s="147"/>
      <c r="S6" s="147"/>
      <c r="T6" s="147"/>
      <c r="U6" s="142"/>
      <c r="V6" s="147"/>
      <c r="W6" s="147"/>
      <c r="X6" s="147" t="s">
        <v>306</v>
      </c>
      <c r="Y6" s="145" t="s">
        <v>238</v>
      </c>
      <c r="Z6" s="145" t="s">
        <v>238</v>
      </c>
      <c r="AA6" s="145"/>
      <c r="AB6" s="145"/>
    </row>
    <row r="7" spans="1:28" ht="107.45" customHeight="1">
      <c r="A7" s="497"/>
      <c r="B7" s="497"/>
      <c r="C7" s="357" t="s">
        <v>357</v>
      </c>
      <c r="D7" s="357" t="s">
        <v>358</v>
      </c>
      <c r="E7" s="360" t="s">
        <v>356</v>
      </c>
      <c r="G7" s="145"/>
      <c r="H7" s="146"/>
      <c r="I7" s="145"/>
      <c r="J7" s="175"/>
      <c r="K7" s="175">
        <f t="shared" si="0"/>
        <v>0</v>
      </c>
      <c r="L7" s="168"/>
      <c r="M7" s="147"/>
      <c r="N7" s="147"/>
      <c r="O7" s="140"/>
      <c r="P7" s="147"/>
      <c r="Q7" s="147"/>
      <c r="R7" s="147"/>
      <c r="S7" s="147"/>
      <c r="T7" s="147"/>
      <c r="U7" s="147"/>
      <c r="V7" s="147"/>
      <c r="W7" s="147"/>
      <c r="X7" s="147" t="s">
        <v>585</v>
      </c>
      <c r="Y7" s="145" t="s">
        <v>240</v>
      </c>
      <c r="Z7" s="145" t="s">
        <v>240</v>
      </c>
      <c r="AA7" s="145"/>
      <c r="AB7" s="145"/>
    </row>
    <row r="8" spans="1:28" ht="105" customHeight="1">
      <c r="A8" s="497"/>
      <c r="B8" s="497"/>
      <c r="C8" s="358" t="s">
        <v>398</v>
      </c>
      <c r="D8" s="358" t="s">
        <v>554</v>
      </c>
      <c r="E8" s="358" t="s">
        <v>560</v>
      </c>
      <c r="F8" s="335"/>
      <c r="G8" s="145"/>
      <c r="H8" s="146"/>
      <c r="I8" s="145"/>
      <c r="J8" s="175"/>
      <c r="K8" s="175"/>
      <c r="L8" s="142"/>
      <c r="M8" s="140"/>
      <c r="N8" s="140"/>
      <c r="O8" s="140"/>
      <c r="P8" s="140"/>
      <c r="Q8" s="140"/>
      <c r="R8" s="140"/>
      <c r="S8" s="140"/>
      <c r="T8" s="140"/>
      <c r="U8" s="140"/>
      <c r="V8" s="140"/>
      <c r="W8" s="140"/>
      <c r="X8" s="147" t="s">
        <v>586</v>
      </c>
      <c r="Y8" s="145" t="s">
        <v>240</v>
      </c>
      <c r="Z8" s="145" t="s">
        <v>240</v>
      </c>
      <c r="AA8" s="145"/>
      <c r="AB8" s="145"/>
    </row>
    <row r="9" spans="1:28" ht="142.5">
      <c r="A9" s="498"/>
      <c r="B9" s="498"/>
      <c r="C9" s="358"/>
      <c r="D9" s="358"/>
      <c r="E9" s="358" t="s">
        <v>359</v>
      </c>
      <c r="F9" s="145"/>
      <c r="G9" s="145"/>
      <c r="H9" s="146"/>
      <c r="I9" s="145"/>
      <c r="J9" s="175" t="s">
        <v>361</v>
      </c>
      <c r="K9" s="175"/>
      <c r="L9" s="334"/>
      <c r="M9" s="142"/>
      <c r="N9" s="142"/>
      <c r="O9" s="142"/>
      <c r="P9" s="142"/>
      <c r="Q9" s="142"/>
      <c r="R9" s="147"/>
      <c r="S9" s="363"/>
      <c r="T9" s="363"/>
      <c r="U9" s="363"/>
      <c r="V9" s="363"/>
      <c r="W9" s="147"/>
      <c r="X9" s="147" t="s">
        <v>587</v>
      </c>
      <c r="Y9" s="145" t="s">
        <v>240</v>
      </c>
      <c r="Z9" s="145" t="s">
        <v>240</v>
      </c>
      <c r="AA9" s="145"/>
      <c r="AB9" s="145"/>
    </row>
    <row r="11" spans="1:28">
      <c r="A11" s="454" t="s">
        <v>241</v>
      </c>
      <c r="B11" s="454"/>
      <c r="C11" s="454"/>
      <c r="D11" s="454"/>
      <c r="E11" s="164">
        <f>COUNTA(E3:E9)</f>
        <v>7</v>
      </c>
    </row>
    <row r="19" spans="19:28" ht="15">
      <c r="X19" s="455" t="s">
        <v>242</v>
      </c>
      <c r="Y19" s="455"/>
      <c r="Z19" s="455"/>
      <c r="AA19" s="455"/>
      <c r="AB19" s="455"/>
    </row>
    <row r="20" spans="19:28" ht="30">
      <c r="X20" s="166" t="s">
        <v>243</v>
      </c>
      <c r="Y20" s="167" t="s">
        <v>244</v>
      </c>
      <c r="Z20" s="167" t="s">
        <v>245</v>
      </c>
      <c r="AA20" s="167" t="s">
        <v>246</v>
      </c>
      <c r="AB20" s="167" t="s">
        <v>247</v>
      </c>
    </row>
    <row r="21" spans="19:28">
      <c r="X21" s="147" t="s">
        <v>248</v>
      </c>
      <c r="Y21" s="155">
        <f>COUNTIF($Y$3:$Y$9,$A$58)</f>
        <v>4</v>
      </c>
      <c r="Z21" s="155">
        <f>COUNTIF($Z$3:$Z$9,$A$58)</f>
        <v>4</v>
      </c>
      <c r="AA21" s="155">
        <f>COUNTIF($AA$3:$AA$9,$A$58)</f>
        <v>0</v>
      </c>
      <c r="AB21" s="155">
        <f>COUNTIF($AB$3:$AB$9,$A$58)</f>
        <v>0</v>
      </c>
    </row>
    <row r="22" spans="19:28" ht="28.5">
      <c r="X22" s="147" t="s">
        <v>249</v>
      </c>
      <c r="Y22" s="155">
        <f>COUNTIF(Y3:Y9,$A$59)</f>
        <v>3</v>
      </c>
      <c r="Z22" s="155">
        <f>COUNTIF(Z3:Z9,$A$59)</f>
        <v>3</v>
      </c>
      <c r="AA22" s="155">
        <f>COUNTIF(AA3:AA9,$A$59)</f>
        <v>0</v>
      </c>
      <c r="AB22" s="155">
        <f>COUNTIF(AB3:AB9,$A$59)</f>
        <v>0</v>
      </c>
    </row>
    <row r="23" spans="19:28">
      <c r="X23" s="147" t="s">
        <v>250</v>
      </c>
      <c r="Y23" s="155">
        <f>COUNTIF(Y3:Y9,$A$60)</f>
        <v>0</v>
      </c>
      <c r="Z23" s="155">
        <f>COUNTIF(Z3:Z9,$A$60)</f>
        <v>0</v>
      </c>
      <c r="AA23" s="155">
        <f>COUNTIF(AA3:AA9,$A$60)</f>
        <v>0</v>
      </c>
      <c r="AB23" s="155">
        <f>COUNTIF(AB3:AB9,$A$60)</f>
        <v>0</v>
      </c>
    </row>
    <row r="24" spans="19:28">
      <c r="X24" s="157" t="s">
        <v>251</v>
      </c>
      <c r="Y24" s="155">
        <f>COUNTIF(Y3:Y9,$A$61)</f>
        <v>0</v>
      </c>
      <c r="Z24" s="155">
        <f>COUNTIF(Z3:Z9,$A$61)</f>
        <v>0</v>
      </c>
      <c r="AA24" s="155">
        <f>COUNTIF(AA3:AA9,$A$61)</f>
        <v>0</v>
      </c>
      <c r="AB24" s="155">
        <f>COUNTIF(AB3:AB9,$A$61)</f>
        <v>0</v>
      </c>
    </row>
    <row r="25" spans="19:28" ht="28.5">
      <c r="X25" s="165" t="s">
        <v>252</v>
      </c>
      <c r="Y25" s="167" t="s">
        <v>244</v>
      </c>
      <c r="Z25" s="167" t="s">
        <v>245</v>
      </c>
      <c r="AA25" s="167" t="s">
        <v>246</v>
      </c>
      <c r="AB25" s="167" t="s">
        <v>247</v>
      </c>
    </row>
    <row r="26" spans="19:28">
      <c r="X26" s="157" t="s">
        <v>248</v>
      </c>
      <c r="Y26" s="156">
        <f>+Y21/$E$11</f>
        <v>0.5714285714285714</v>
      </c>
      <c r="Z26" s="156">
        <f t="shared" ref="Z26:AB26" si="1">+Z21/$E$11</f>
        <v>0.5714285714285714</v>
      </c>
      <c r="AA26" s="156">
        <f t="shared" si="1"/>
        <v>0</v>
      </c>
      <c r="AB26" s="156">
        <f t="shared" si="1"/>
        <v>0</v>
      </c>
    </row>
    <row r="27" spans="19:28">
      <c r="X27" s="157" t="s">
        <v>249</v>
      </c>
      <c r="Y27" s="156">
        <f t="shared" ref="Y27:AB29" si="2">+Y22/$E$11</f>
        <v>0.42857142857142855</v>
      </c>
      <c r="Z27" s="156">
        <f t="shared" si="2"/>
        <v>0.42857142857142855</v>
      </c>
      <c r="AA27" s="156">
        <f t="shared" si="2"/>
        <v>0</v>
      </c>
      <c r="AB27" s="156">
        <f t="shared" si="2"/>
        <v>0</v>
      </c>
    </row>
    <row r="28" spans="19:28">
      <c r="X28" s="157" t="s">
        <v>250</v>
      </c>
      <c r="Y28" s="156">
        <f t="shared" si="2"/>
        <v>0</v>
      </c>
      <c r="Z28" s="156">
        <f t="shared" si="2"/>
        <v>0</v>
      </c>
      <c r="AA28" s="156">
        <f t="shared" si="2"/>
        <v>0</v>
      </c>
      <c r="AB28" s="156">
        <f t="shared" si="2"/>
        <v>0</v>
      </c>
    </row>
    <row r="29" spans="19:28">
      <c r="X29" s="157" t="s">
        <v>251</v>
      </c>
      <c r="Y29" s="156">
        <f t="shared" si="2"/>
        <v>0</v>
      </c>
      <c r="Z29" s="156">
        <f t="shared" si="2"/>
        <v>0</v>
      </c>
      <c r="AA29" s="156">
        <f t="shared" si="2"/>
        <v>0</v>
      </c>
      <c r="AB29" s="156">
        <f t="shared" si="2"/>
        <v>0</v>
      </c>
    </row>
    <row r="31" spans="19:28" ht="28.5">
      <c r="S31" s="456" t="s">
        <v>253</v>
      </c>
      <c r="T31" s="456"/>
      <c r="U31" s="456"/>
      <c r="V31" s="501" t="s">
        <v>254</v>
      </c>
      <c r="W31" s="501"/>
      <c r="X31" s="377" t="s">
        <v>255</v>
      </c>
      <c r="Y31" s="377" t="s">
        <v>256</v>
      </c>
      <c r="Z31" s="377" t="s">
        <v>257</v>
      </c>
      <c r="AA31" s="377" t="s">
        <v>258</v>
      </c>
      <c r="AB31" s="165" t="s">
        <v>259</v>
      </c>
    </row>
    <row r="32" spans="19:28" ht="74.099999999999994" customHeight="1">
      <c r="S32" s="483" t="s">
        <v>366</v>
      </c>
      <c r="T32" s="493"/>
      <c r="U32" s="484"/>
      <c r="V32" s="502">
        <v>10</v>
      </c>
      <c r="W32" s="502"/>
      <c r="X32" s="372" t="s">
        <v>594</v>
      </c>
      <c r="Y32" s="370">
        <v>12</v>
      </c>
      <c r="Z32" s="370">
        <v>20</v>
      </c>
      <c r="AA32" s="365"/>
      <c r="AB32" s="365"/>
    </row>
    <row r="33" spans="19:29" ht="47.45" customHeight="1">
      <c r="S33" s="483" t="s">
        <v>289</v>
      </c>
      <c r="T33" s="493"/>
      <c r="U33" s="484"/>
      <c r="V33" s="499">
        <v>90</v>
      </c>
      <c r="W33" s="499"/>
      <c r="X33" s="364">
        <v>0.9</v>
      </c>
      <c r="Y33" s="371">
        <v>0.58599999999999997</v>
      </c>
      <c r="Z33" s="371">
        <v>0.81399999999999995</v>
      </c>
      <c r="AA33" s="365"/>
      <c r="AB33" s="365"/>
    </row>
    <row r="34" spans="19:29" ht="57.95" customHeight="1">
      <c r="S34" s="483" t="s">
        <v>291</v>
      </c>
      <c r="T34" s="493"/>
      <c r="U34" s="484"/>
      <c r="V34" s="499">
        <v>100</v>
      </c>
      <c r="W34" s="499"/>
      <c r="X34" s="364">
        <v>1</v>
      </c>
      <c r="Y34" s="374">
        <v>1</v>
      </c>
      <c r="Z34" s="373">
        <v>0.71</v>
      </c>
      <c r="AA34" s="365"/>
      <c r="AB34" s="365"/>
    </row>
    <row r="35" spans="19:29" ht="60.95" customHeight="1">
      <c r="S35" s="483" t="s">
        <v>354</v>
      </c>
      <c r="T35" s="493"/>
      <c r="U35" s="484"/>
      <c r="V35" s="499">
        <v>100</v>
      </c>
      <c r="W35" s="499"/>
      <c r="X35" s="364">
        <v>1</v>
      </c>
      <c r="Y35" s="365">
        <v>100</v>
      </c>
      <c r="Z35" s="365">
        <v>100</v>
      </c>
      <c r="AA35" s="365"/>
      <c r="AB35" s="365"/>
    </row>
    <row r="36" spans="19:29" ht="87.75" customHeight="1">
      <c r="S36" s="483" t="s">
        <v>358</v>
      </c>
      <c r="T36" s="493"/>
      <c r="U36" s="484"/>
      <c r="V36" s="500"/>
      <c r="W36" s="500"/>
      <c r="X36" s="364">
        <v>0.6</v>
      </c>
      <c r="Y36" s="376" t="s">
        <v>595</v>
      </c>
      <c r="Z36" s="367"/>
      <c r="AA36" s="366"/>
      <c r="AB36" s="366"/>
      <c r="AC36" s="508"/>
    </row>
    <row r="37" spans="19:29" ht="62.45" customHeight="1">
      <c r="S37" s="483" t="s">
        <v>554</v>
      </c>
      <c r="T37" s="493"/>
      <c r="U37" s="484"/>
      <c r="V37" s="495"/>
      <c r="W37" s="495"/>
      <c r="X37" s="364" t="s">
        <v>398</v>
      </c>
      <c r="Y37" s="369">
        <v>0.04</v>
      </c>
      <c r="Z37" s="375">
        <v>0.18</v>
      </c>
      <c r="AA37" s="369"/>
      <c r="AB37" s="366"/>
    </row>
    <row r="58" spans="1:1">
      <c r="A58" s="129" t="s">
        <v>238</v>
      </c>
    </row>
    <row r="59" spans="1:1" ht="28.5">
      <c r="A59" s="129" t="s">
        <v>240</v>
      </c>
    </row>
    <row r="60" spans="1:1">
      <c r="A60" s="129" t="s">
        <v>239</v>
      </c>
    </row>
    <row r="61" spans="1:1">
      <c r="A61" s="129" t="s">
        <v>260</v>
      </c>
    </row>
  </sheetData>
  <mergeCells count="31">
    <mergeCell ref="X1:Y1"/>
    <mergeCell ref="A11:D11"/>
    <mergeCell ref="X19:AB19"/>
    <mergeCell ref="I1:J1"/>
    <mergeCell ref="K1:K2"/>
    <mergeCell ref="L1:N1"/>
    <mergeCell ref="O1:Q1"/>
    <mergeCell ref="R1:T1"/>
    <mergeCell ref="U1:W1"/>
    <mergeCell ref="A1:A2"/>
    <mergeCell ref="B1:B2"/>
    <mergeCell ref="C1:C2"/>
    <mergeCell ref="D1:D2"/>
    <mergeCell ref="E1:E2"/>
    <mergeCell ref="F1:H1"/>
    <mergeCell ref="S37:U37"/>
    <mergeCell ref="V37:W37"/>
    <mergeCell ref="A3:A9"/>
    <mergeCell ref="B3:B9"/>
    <mergeCell ref="S34:U34"/>
    <mergeCell ref="V34:W34"/>
    <mergeCell ref="S35:U35"/>
    <mergeCell ref="V35:W35"/>
    <mergeCell ref="S36:U36"/>
    <mergeCell ref="V36:W36"/>
    <mergeCell ref="S31:U31"/>
    <mergeCell ref="V31:W31"/>
    <mergeCell ref="S32:U32"/>
    <mergeCell ref="V32:W32"/>
    <mergeCell ref="S33:U33"/>
    <mergeCell ref="V33:W33"/>
  </mergeCells>
  <conditionalFormatting sqref="Y3:AB9">
    <cfRule type="containsText" dxfId="7" priority="1" operator="containsText" text="NO INICIADA">
      <formula>NOT(ISERROR(SEARCH("NO INICIADA",Y3)))</formula>
    </cfRule>
    <cfRule type="containsText" dxfId="6" priority="2" operator="containsText" text="ATRASADA">
      <formula>NOT(ISERROR(SEARCH("ATRASADA",Y3)))</formula>
    </cfRule>
    <cfRule type="containsText" dxfId="5" priority="3" operator="containsText" text="EN DESARROLLO">
      <formula>NOT(ISERROR(SEARCH("EN DESARROLLO",Y3)))</formula>
    </cfRule>
    <cfRule type="containsText" dxfId="4" priority="4" operator="containsText" text="CUMPLIDA">
      <formula>NOT(ISERROR(SEARCH("CUMPLIDA",Y3)))</formula>
    </cfRule>
  </conditionalFormatting>
  <dataValidations count="1">
    <dataValidation type="list" allowBlank="1" showInputMessage="1" showErrorMessage="1" sqref="Y3:AB9">
      <formula1>$A$58:$A$61</formula1>
    </dataValidation>
  </dataValidations>
  <printOptions horizontalCentered="1"/>
  <pageMargins left="0.55118110236220474" right="0.59055118110236227" top="1.4566929133858268" bottom="0.74803149606299213" header="0.78740157480314965" footer="0.31496062992125984"/>
  <pageSetup scale="50" orientation="landscape" horizontalDpi="300" verticalDpi="300" r:id="rId1"/>
  <headerFooter>
    <oddHeader>&amp;C&amp;"Arial,Negrita"ESE HOSPITAL --------------------PLAN DE DESARROLLO 2012 - 2016PLAN DE ACCIÓN 2015 &amp;"Arial,Normal"</oddHeader>
    <oddFooter>&amp;LPLAN DE DESARROLLO 2012 -2016&amp;R&amp;P de &amp;N</oddFooter>
  </headerFooter>
</worksheet>
</file>

<file path=xl/worksheets/sheet16.xml><?xml version="1.0" encoding="utf-8"?>
<worksheet xmlns="http://schemas.openxmlformats.org/spreadsheetml/2006/main" xmlns:r="http://schemas.openxmlformats.org/officeDocument/2006/relationships">
  <dimension ref="A1:AB69"/>
  <sheetViews>
    <sheetView zoomScale="60" zoomScaleNormal="60" workbookViewId="0">
      <selection activeCell="J2" sqref="J1:K1048576"/>
    </sheetView>
  </sheetViews>
  <sheetFormatPr baseColWidth="10" defaultColWidth="11.42578125" defaultRowHeight="14.25"/>
  <cols>
    <col min="1" max="1" width="11.42578125" style="148"/>
    <col min="2" max="2" width="13" style="148" customWidth="1"/>
    <col min="3" max="3" width="11.42578125" style="148"/>
    <col min="4" max="4" width="14.7109375" style="148" customWidth="1"/>
    <col min="5" max="5" width="15.42578125" style="152" customWidth="1"/>
    <col min="6" max="8" width="9.5703125" style="148" customWidth="1"/>
    <col min="9" max="9" width="12.5703125" style="148" customWidth="1"/>
    <col min="10" max="10" width="16.28515625" style="177" bestFit="1" customWidth="1"/>
    <col min="11" max="11" width="15.140625" style="177" customWidth="1"/>
    <col min="12" max="18" width="5.7109375" style="148" customWidth="1"/>
    <col min="19" max="19" width="6.85546875" style="148" customWidth="1"/>
    <col min="20" max="23" width="5.7109375" style="148" customWidth="1"/>
    <col min="24" max="24" width="16.85546875" style="148" customWidth="1"/>
    <col min="25" max="28" width="15.85546875" style="148" customWidth="1"/>
    <col min="29" max="16384" width="11.42578125" style="148"/>
  </cols>
  <sheetData>
    <row r="1" spans="1:28" s="159" customFormat="1" ht="28.5">
      <c r="A1" s="457" t="s">
        <v>205</v>
      </c>
      <c r="B1" s="457" t="s">
        <v>206</v>
      </c>
      <c r="C1" s="457" t="s">
        <v>207</v>
      </c>
      <c r="D1" s="457" t="s">
        <v>208</v>
      </c>
      <c r="E1" s="457" t="s">
        <v>209</v>
      </c>
      <c r="F1" s="459" t="s">
        <v>210</v>
      </c>
      <c r="G1" s="460"/>
      <c r="H1" s="461"/>
      <c r="I1" s="453" t="s">
        <v>211</v>
      </c>
      <c r="J1" s="453"/>
      <c r="K1" s="490" t="s">
        <v>212</v>
      </c>
      <c r="L1" s="467" t="s">
        <v>213</v>
      </c>
      <c r="M1" s="453"/>
      <c r="N1" s="453"/>
      <c r="O1" s="453" t="s">
        <v>214</v>
      </c>
      <c r="P1" s="453"/>
      <c r="Q1" s="453"/>
      <c r="R1" s="453" t="s">
        <v>215</v>
      </c>
      <c r="S1" s="453"/>
      <c r="T1" s="453"/>
      <c r="U1" s="453" t="s">
        <v>216</v>
      </c>
      <c r="V1" s="453"/>
      <c r="W1" s="453"/>
      <c r="X1" s="453" t="s">
        <v>261</v>
      </c>
      <c r="Y1" s="453"/>
      <c r="Z1" s="158" t="s">
        <v>217</v>
      </c>
      <c r="AA1" s="158" t="s">
        <v>218</v>
      </c>
      <c r="AB1" s="158" t="s">
        <v>219</v>
      </c>
    </row>
    <row r="2" spans="1:28" s="159" customFormat="1" ht="28.5">
      <c r="A2" s="458"/>
      <c r="B2" s="458"/>
      <c r="C2" s="458"/>
      <c r="D2" s="458"/>
      <c r="E2" s="458"/>
      <c r="F2" s="139" t="s">
        <v>220</v>
      </c>
      <c r="G2" s="139" t="s">
        <v>221</v>
      </c>
      <c r="H2" s="141" t="s">
        <v>222</v>
      </c>
      <c r="I2" s="158" t="s">
        <v>223</v>
      </c>
      <c r="J2" s="176" t="s">
        <v>222</v>
      </c>
      <c r="K2" s="491"/>
      <c r="L2" s="161" t="s">
        <v>224</v>
      </c>
      <c r="M2" s="158" t="s">
        <v>225</v>
      </c>
      <c r="N2" s="158" t="s">
        <v>226</v>
      </c>
      <c r="O2" s="158" t="s">
        <v>227</v>
      </c>
      <c r="P2" s="158" t="s">
        <v>228</v>
      </c>
      <c r="Q2" s="158" t="s">
        <v>229</v>
      </c>
      <c r="R2" s="158" t="s">
        <v>230</v>
      </c>
      <c r="S2" s="158" t="s">
        <v>231</v>
      </c>
      <c r="T2" s="158" t="s">
        <v>232</v>
      </c>
      <c r="U2" s="158" t="s">
        <v>233</v>
      </c>
      <c r="V2" s="158" t="s">
        <v>234</v>
      </c>
      <c r="W2" s="158" t="s">
        <v>235</v>
      </c>
      <c r="X2" s="158" t="s">
        <v>236</v>
      </c>
      <c r="Y2" s="158" t="s">
        <v>237</v>
      </c>
      <c r="Z2" s="158" t="s">
        <v>237</v>
      </c>
      <c r="AA2" s="158" t="s">
        <v>237</v>
      </c>
      <c r="AB2" s="158" t="s">
        <v>237</v>
      </c>
    </row>
    <row r="3" spans="1:28" ht="56.1" customHeight="1">
      <c r="A3" s="505" t="s">
        <v>274</v>
      </c>
      <c r="B3" s="505" t="s">
        <v>378</v>
      </c>
      <c r="C3" s="353" t="s">
        <v>375</v>
      </c>
      <c r="D3" s="339" t="s">
        <v>374</v>
      </c>
      <c r="E3" s="354" t="s">
        <v>368</v>
      </c>
      <c r="G3" s="145"/>
      <c r="H3" s="146"/>
      <c r="I3" s="145" t="s">
        <v>370</v>
      </c>
      <c r="J3" s="175">
        <v>1500000</v>
      </c>
      <c r="K3" s="175">
        <v>1500000</v>
      </c>
      <c r="L3" s="142"/>
      <c r="M3" s="140"/>
      <c r="N3" s="140"/>
      <c r="O3" s="140"/>
      <c r="P3" s="140"/>
      <c r="Q3" s="140"/>
      <c r="R3" s="140"/>
      <c r="S3" s="140"/>
      <c r="T3" s="140"/>
      <c r="U3" s="140"/>
      <c r="V3" s="140"/>
      <c r="W3" s="140"/>
      <c r="X3" s="147" t="s">
        <v>588</v>
      </c>
      <c r="Y3" s="145"/>
      <c r="Z3" s="145"/>
      <c r="AA3" s="145"/>
      <c r="AB3" s="145"/>
    </row>
    <row r="4" spans="1:28" ht="57">
      <c r="A4" s="506"/>
      <c r="B4" s="506"/>
      <c r="C4" s="339" t="s">
        <v>296</v>
      </c>
      <c r="D4" s="339" t="s">
        <v>293</v>
      </c>
      <c r="E4" s="354" t="s">
        <v>363</v>
      </c>
      <c r="F4" s="145"/>
      <c r="G4" s="145"/>
      <c r="H4" s="146"/>
      <c r="I4" s="145"/>
      <c r="J4" s="175">
        <v>500000</v>
      </c>
      <c r="K4" s="175">
        <v>500000</v>
      </c>
      <c r="L4" s="144"/>
      <c r="M4" s="140"/>
      <c r="N4" s="140"/>
      <c r="O4" s="140"/>
      <c r="P4" s="140"/>
      <c r="Q4" s="145"/>
      <c r="R4" s="145"/>
      <c r="S4" s="145"/>
      <c r="T4" s="145"/>
      <c r="U4" s="145"/>
      <c r="V4" s="145"/>
      <c r="W4" s="145"/>
      <c r="X4" s="147" t="s">
        <v>588</v>
      </c>
      <c r="Y4" s="145"/>
      <c r="Z4" s="145"/>
      <c r="AA4" s="145"/>
      <c r="AB4" s="145"/>
    </row>
    <row r="5" spans="1:28" ht="99.75">
      <c r="A5" s="506"/>
      <c r="B5" s="506"/>
      <c r="C5" s="339" t="s">
        <v>295</v>
      </c>
      <c r="D5" s="339" t="s">
        <v>294</v>
      </c>
      <c r="E5" s="354" t="s">
        <v>369</v>
      </c>
      <c r="F5" s="157"/>
      <c r="G5" s="145"/>
      <c r="H5" s="146"/>
      <c r="I5" s="145"/>
      <c r="J5" s="175"/>
      <c r="K5" s="175">
        <f t="shared" ref="K5:K17" si="0">+H5+J5</f>
        <v>0</v>
      </c>
      <c r="L5" s="144"/>
      <c r="M5" s="145"/>
      <c r="N5" s="140"/>
      <c r="O5" s="145"/>
      <c r="P5" s="145"/>
      <c r="Q5" s="145"/>
      <c r="R5" s="145"/>
      <c r="S5" s="145"/>
      <c r="T5" s="145"/>
      <c r="U5" s="145"/>
      <c r="V5" s="145"/>
      <c r="W5" s="145"/>
      <c r="X5" s="147"/>
      <c r="Y5" s="145"/>
      <c r="Z5" s="145"/>
      <c r="AA5" s="145"/>
      <c r="AB5" s="145"/>
    </row>
    <row r="6" spans="1:28" ht="78.599999999999994" customHeight="1">
      <c r="A6" s="506"/>
      <c r="B6" s="506"/>
      <c r="C6" s="339" t="s">
        <v>312</v>
      </c>
      <c r="D6" s="339" t="s">
        <v>298</v>
      </c>
      <c r="E6" s="335" t="s">
        <v>367</v>
      </c>
      <c r="G6" s="145"/>
      <c r="H6" s="146"/>
      <c r="I6" s="145" t="s">
        <v>372</v>
      </c>
      <c r="J6" s="175">
        <v>1000000</v>
      </c>
      <c r="K6" s="175">
        <v>1000000</v>
      </c>
      <c r="L6" s="142"/>
      <c r="M6" s="145"/>
      <c r="N6" s="145"/>
      <c r="O6" s="140"/>
      <c r="P6" s="145"/>
      <c r="Q6" s="145"/>
      <c r="R6" s="140"/>
      <c r="S6" s="145"/>
      <c r="T6" s="145"/>
      <c r="U6" s="140"/>
      <c r="W6" s="145"/>
      <c r="X6" s="147" t="s">
        <v>306</v>
      </c>
      <c r="Y6" s="145"/>
      <c r="Z6" s="145"/>
      <c r="AA6" s="145"/>
      <c r="AB6" s="145"/>
    </row>
    <row r="7" spans="1:28" ht="101.45" customHeight="1">
      <c r="A7" s="506"/>
      <c r="B7" s="506"/>
      <c r="C7" s="339" t="s">
        <v>311</v>
      </c>
      <c r="D7" s="339" t="s">
        <v>379</v>
      </c>
      <c r="E7" s="355" t="s">
        <v>561</v>
      </c>
      <c r="F7" s="145"/>
      <c r="G7" s="145"/>
      <c r="H7" s="146"/>
      <c r="I7" s="145" t="s">
        <v>371</v>
      </c>
      <c r="J7" s="175">
        <v>500000</v>
      </c>
      <c r="K7" s="175">
        <v>500000</v>
      </c>
      <c r="L7" s="142"/>
      <c r="M7" s="140"/>
      <c r="N7" s="140"/>
      <c r="O7" s="140"/>
      <c r="P7" s="140"/>
      <c r="Q7" s="140"/>
      <c r="R7" s="140"/>
      <c r="S7" s="140"/>
      <c r="T7" s="140"/>
      <c r="U7" s="140"/>
      <c r="V7" s="140"/>
      <c r="W7" s="140"/>
      <c r="X7" s="147" t="s">
        <v>570</v>
      </c>
      <c r="Y7" s="145"/>
      <c r="Z7" s="145"/>
      <c r="AA7" s="145"/>
      <c r="AB7" s="145"/>
    </row>
    <row r="8" spans="1:28" ht="117" customHeight="1">
      <c r="A8" s="506"/>
      <c r="B8" s="506"/>
      <c r="C8" s="339" t="s">
        <v>283</v>
      </c>
      <c r="D8" s="339" t="s">
        <v>299</v>
      </c>
      <c r="E8" s="341" t="s">
        <v>365</v>
      </c>
      <c r="F8" s="145"/>
      <c r="G8" s="145"/>
      <c r="H8" s="146"/>
      <c r="I8" s="157"/>
      <c r="J8" s="157">
        <v>2200000</v>
      </c>
      <c r="K8" s="175">
        <v>2200000</v>
      </c>
      <c r="L8" s="144"/>
      <c r="M8" s="145"/>
      <c r="N8" s="140"/>
      <c r="O8" s="145"/>
      <c r="P8" s="145"/>
      <c r="Q8" s="140"/>
      <c r="R8" s="145"/>
      <c r="S8" s="145"/>
      <c r="T8" s="140"/>
      <c r="U8" s="145"/>
      <c r="V8" s="145"/>
      <c r="W8" s="140"/>
      <c r="X8" s="147" t="s">
        <v>589</v>
      </c>
      <c r="Y8" s="145"/>
      <c r="Z8" s="145"/>
      <c r="AA8" s="145"/>
      <c r="AB8" s="145"/>
    </row>
    <row r="9" spans="1:28" ht="42.75">
      <c r="A9" s="506"/>
      <c r="B9" s="506"/>
      <c r="C9" s="342" t="s">
        <v>283</v>
      </c>
      <c r="D9" s="339" t="s">
        <v>299</v>
      </c>
      <c r="E9" s="351"/>
      <c r="F9" s="145"/>
      <c r="G9" s="145"/>
      <c r="H9" s="146"/>
      <c r="I9" s="145" t="s">
        <v>373</v>
      </c>
      <c r="J9" s="175">
        <v>1500000</v>
      </c>
      <c r="K9" s="175">
        <v>1500000</v>
      </c>
      <c r="L9" s="142"/>
      <c r="M9" s="140"/>
      <c r="N9" s="140"/>
      <c r="O9" s="140"/>
      <c r="P9" s="140"/>
      <c r="Q9" s="140"/>
      <c r="R9" s="140"/>
      <c r="S9" s="140"/>
      <c r="T9" s="140"/>
      <c r="U9" s="140"/>
      <c r="V9" s="140"/>
      <c r="W9" s="140"/>
      <c r="X9" s="147"/>
      <c r="Y9" s="145"/>
      <c r="Z9" s="145"/>
      <c r="AA9" s="145"/>
      <c r="AB9" s="145"/>
    </row>
    <row r="10" spans="1:28" ht="42.75">
      <c r="A10" s="506"/>
      <c r="B10" s="506"/>
      <c r="C10" s="342" t="s">
        <v>393</v>
      </c>
      <c r="D10" s="339" t="s">
        <v>392</v>
      </c>
      <c r="E10" s="352"/>
      <c r="F10" s="145"/>
      <c r="G10" s="145"/>
      <c r="H10" s="146"/>
      <c r="I10" s="145"/>
      <c r="J10" s="175"/>
      <c r="K10" s="175"/>
      <c r="L10" s="144"/>
      <c r="M10" s="145"/>
      <c r="N10" s="145"/>
      <c r="O10" s="145"/>
      <c r="P10" s="145"/>
      <c r="Q10" s="145"/>
      <c r="R10" s="145"/>
      <c r="S10" s="145"/>
      <c r="T10" s="145"/>
      <c r="U10" s="145"/>
      <c r="V10" s="145"/>
      <c r="W10" s="145"/>
      <c r="X10" s="147"/>
      <c r="Y10" s="145"/>
      <c r="Z10" s="145"/>
      <c r="AA10" s="145"/>
      <c r="AB10" s="145"/>
    </row>
    <row r="11" spans="1:28" ht="57">
      <c r="A11" s="506"/>
      <c r="B11" s="506"/>
      <c r="C11" s="342" t="s">
        <v>394</v>
      </c>
      <c r="D11" s="339" t="s">
        <v>0</v>
      </c>
      <c r="E11" s="352"/>
      <c r="F11" s="145"/>
      <c r="G11" s="145"/>
      <c r="H11" s="146"/>
      <c r="I11" s="145"/>
      <c r="J11" s="175"/>
      <c r="K11" s="175"/>
      <c r="L11" s="144"/>
      <c r="M11" s="145"/>
      <c r="N11" s="145"/>
      <c r="O11" s="145"/>
      <c r="P11" s="145"/>
      <c r="Q11" s="145"/>
      <c r="R11" s="145"/>
      <c r="S11" s="145"/>
      <c r="T11" s="145"/>
      <c r="U11" s="145"/>
      <c r="V11" s="145"/>
      <c r="W11" s="145"/>
      <c r="X11" s="147"/>
      <c r="Y11" s="145"/>
      <c r="Z11" s="145"/>
      <c r="AA11" s="145"/>
      <c r="AB11" s="145"/>
    </row>
    <row r="12" spans="1:28" ht="28.5">
      <c r="A12" s="506"/>
      <c r="B12" s="506"/>
      <c r="C12" s="342" t="s">
        <v>396</v>
      </c>
      <c r="D12" s="339" t="s">
        <v>395</v>
      </c>
      <c r="E12" s="352"/>
      <c r="F12" s="145"/>
      <c r="G12" s="145"/>
      <c r="H12" s="146"/>
      <c r="I12" s="145"/>
      <c r="J12" s="175"/>
      <c r="K12" s="175"/>
      <c r="L12" s="144"/>
      <c r="M12" s="145"/>
      <c r="N12" s="145"/>
      <c r="O12" s="145"/>
      <c r="P12" s="145"/>
      <c r="Q12" s="145"/>
      <c r="R12" s="145"/>
      <c r="S12" s="145"/>
      <c r="T12" s="145"/>
      <c r="U12" s="145"/>
      <c r="V12" s="145"/>
      <c r="W12" s="145"/>
      <c r="X12" s="147"/>
      <c r="Y12" s="145"/>
      <c r="Z12" s="145"/>
      <c r="AA12" s="145"/>
      <c r="AB12" s="145"/>
    </row>
    <row r="13" spans="1:28" ht="65.45" customHeight="1">
      <c r="A13" s="507"/>
      <c r="B13" s="506"/>
      <c r="C13" s="342">
        <v>0</v>
      </c>
      <c r="D13" s="339" t="s">
        <v>397</v>
      </c>
      <c r="E13" s="352"/>
      <c r="F13" s="145"/>
      <c r="G13" s="145"/>
      <c r="H13" s="146"/>
      <c r="I13" s="145"/>
      <c r="J13" s="175"/>
      <c r="K13" s="175"/>
      <c r="L13" s="144"/>
      <c r="M13" s="145"/>
      <c r="N13" s="145"/>
      <c r="O13" s="145"/>
      <c r="P13" s="145"/>
      <c r="Q13" s="145"/>
      <c r="R13" s="145"/>
      <c r="S13" s="145"/>
      <c r="T13" s="145"/>
      <c r="U13" s="145"/>
      <c r="V13" s="145"/>
      <c r="W13" s="145"/>
      <c r="X13" s="147"/>
      <c r="Y13" s="145"/>
      <c r="Z13" s="145"/>
      <c r="AA13" s="145"/>
      <c r="AB13" s="145"/>
    </row>
    <row r="14" spans="1:28" ht="71.25">
      <c r="A14" s="182"/>
      <c r="B14" s="183"/>
      <c r="C14" s="173"/>
      <c r="D14" s="350"/>
      <c r="E14" s="338" t="s">
        <v>364</v>
      </c>
      <c r="F14" s="145"/>
      <c r="G14" s="145"/>
      <c r="H14" s="146"/>
      <c r="I14" s="145"/>
      <c r="J14" s="175">
        <v>100000</v>
      </c>
      <c r="K14" s="175">
        <v>100000</v>
      </c>
      <c r="L14" s="144"/>
      <c r="M14" s="145"/>
      <c r="N14" s="140"/>
      <c r="O14" s="145"/>
      <c r="P14" s="145"/>
      <c r="Q14" s="145"/>
      <c r="R14" s="145"/>
      <c r="S14" s="145"/>
      <c r="T14" s="145"/>
      <c r="U14" s="145"/>
      <c r="V14" s="145"/>
      <c r="W14" s="145"/>
      <c r="X14" s="147"/>
      <c r="Y14" s="145"/>
      <c r="Z14" s="145"/>
      <c r="AA14" s="145"/>
      <c r="AB14" s="145"/>
    </row>
    <row r="15" spans="1:28">
      <c r="A15" s="182"/>
      <c r="B15" s="183"/>
      <c r="C15" s="153"/>
      <c r="D15" s="151"/>
      <c r="E15" s="145"/>
      <c r="F15" s="145"/>
      <c r="G15" s="145"/>
      <c r="H15" s="146"/>
      <c r="I15" s="145"/>
      <c r="J15" s="175"/>
      <c r="K15" s="175"/>
      <c r="L15" s="144"/>
      <c r="M15" s="145"/>
      <c r="N15" s="145"/>
      <c r="O15" s="145"/>
      <c r="P15" s="145"/>
      <c r="Q15" s="145"/>
      <c r="R15" s="145"/>
      <c r="S15" s="145"/>
      <c r="T15" s="145"/>
      <c r="U15" s="145"/>
      <c r="V15" s="145"/>
      <c r="W15" s="145"/>
      <c r="X15" s="147"/>
      <c r="Y15" s="145"/>
      <c r="Z15" s="145"/>
      <c r="AA15" s="145"/>
      <c r="AB15" s="145"/>
    </row>
    <row r="16" spans="1:28">
      <c r="A16" s="173"/>
      <c r="C16" s="153"/>
      <c r="D16" s="151"/>
      <c r="E16" s="145"/>
      <c r="F16" s="145"/>
      <c r="G16" s="145"/>
      <c r="H16" s="146"/>
      <c r="I16" s="145"/>
      <c r="J16" s="175"/>
      <c r="K16" s="175"/>
      <c r="L16" s="144"/>
      <c r="M16" s="145"/>
      <c r="N16" s="145"/>
      <c r="O16" s="145"/>
      <c r="P16" s="145"/>
      <c r="Q16" s="145"/>
      <c r="R16" s="145"/>
      <c r="S16" s="145"/>
      <c r="T16" s="145"/>
      <c r="U16" s="145"/>
      <c r="V16" s="145"/>
      <c r="W16" s="145"/>
      <c r="X16" s="147"/>
      <c r="Y16" s="145"/>
      <c r="Z16" s="145"/>
      <c r="AA16" s="145"/>
      <c r="AB16" s="145"/>
    </row>
    <row r="17" spans="1:28">
      <c r="A17" s="145"/>
      <c r="B17" s="145"/>
      <c r="C17" s="153"/>
      <c r="D17" s="151"/>
      <c r="E17" s="147"/>
      <c r="F17" s="145"/>
      <c r="G17" s="145"/>
      <c r="H17" s="145"/>
      <c r="I17" s="145"/>
      <c r="J17" s="175"/>
      <c r="K17" s="175">
        <f t="shared" si="0"/>
        <v>0</v>
      </c>
      <c r="L17" s="189"/>
      <c r="M17" s="189"/>
      <c r="N17" s="189"/>
      <c r="O17" s="189"/>
      <c r="P17" s="189"/>
      <c r="Q17" s="189"/>
      <c r="R17" s="189"/>
      <c r="S17" s="189"/>
      <c r="T17" s="189"/>
      <c r="U17" s="189"/>
      <c r="V17" s="189"/>
      <c r="W17" s="189"/>
      <c r="X17" s="157"/>
      <c r="Y17" s="157"/>
      <c r="Z17" s="145"/>
      <c r="AA17" s="157"/>
      <c r="AB17" s="145"/>
    </row>
    <row r="18" spans="1:28">
      <c r="C18" s="145"/>
      <c r="D18" s="145"/>
      <c r="E18" s="153"/>
    </row>
    <row r="19" spans="1:28">
      <c r="A19" s="163" t="s">
        <v>241</v>
      </c>
      <c r="B19" s="163"/>
    </row>
    <row r="20" spans="1:28">
      <c r="C20" s="163"/>
      <c r="D20" s="163"/>
      <c r="E20" s="164">
        <f>COUNTA(E3:E18)</f>
        <v>7</v>
      </c>
    </row>
    <row r="27" spans="1:28" ht="15">
      <c r="X27" s="455" t="s">
        <v>242</v>
      </c>
      <c r="Y27" s="455"/>
      <c r="Z27" s="455"/>
      <c r="AA27" s="455"/>
      <c r="AB27" s="455"/>
    </row>
    <row r="28" spans="1:28" ht="30">
      <c r="X28" s="166" t="s">
        <v>243</v>
      </c>
      <c r="Y28" s="167" t="s">
        <v>244</v>
      </c>
      <c r="Z28" s="167" t="s">
        <v>245</v>
      </c>
      <c r="AA28" s="167" t="s">
        <v>246</v>
      </c>
      <c r="AB28" s="167" t="s">
        <v>247</v>
      </c>
    </row>
    <row r="29" spans="1:28">
      <c r="X29" s="147" t="s">
        <v>248</v>
      </c>
      <c r="Y29" s="155">
        <f>COUNTIF($Y$3:$Y$17,$A$66)</f>
        <v>0</v>
      </c>
      <c r="Z29" s="155">
        <f>COUNTIF($Z$3:$Z$17,$A$66)</f>
        <v>0</v>
      </c>
      <c r="AA29" s="155">
        <f>COUNTIF($AA$3:$AA$17,$A$66)</f>
        <v>0</v>
      </c>
      <c r="AB29" s="155">
        <f>COUNTIF($AB$3:$AB$17,$A$66)</f>
        <v>0</v>
      </c>
    </row>
    <row r="30" spans="1:28" ht="28.5">
      <c r="X30" s="147" t="s">
        <v>249</v>
      </c>
      <c r="Y30" s="155">
        <f>COUNTIF(Y3:Y17,$A$67)</f>
        <v>0</v>
      </c>
      <c r="Z30" s="155">
        <f>COUNTIF(Z3:Z17,$A$67)</f>
        <v>0</v>
      </c>
      <c r="AA30" s="155">
        <f>COUNTIF(AA3:AA17,$A$67)</f>
        <v>0</v>
      </c>
      <c r="AB30" s="155">
        <f>COUNTIF(AB3:AB17,$A$67)</f>
        <v>0</v>
      </c>
    </row>
    <row r="31" spans="1:28">
      <c r="X31" s="147" t="s">
        <v>250</v>
      </c>
      <c r="Y31" s="155">
        <f>COUNTIF(Y3:Y17,$A$68)</f>
        <v>0</v>
      </c>
      <c r="Z31" s="155">
        <f>COUNTIF(Z3:Z17,$A$68)</f>
        <v>0</v>
      </c>
      <c r="AA31" s="155">
        <f>COUNTIF(AA3:AA17,$A$68)</f>
        <v>0</v>
      </c>
      <c r="AB31" s="155">
        <f>COUNTIF(AB3:AB17,$A$68)</f>
        <v>0</v>
      </c>
    </row>
    <row r="32" spans="1:28">
      <c r="X32" s="157" t="s">
        <v>251</v>
      </c>
      <c r="Y32" s="155">
        <f>COUNTIF(Y3:Y17,$A$69)</f>
        <v>0</v>
      </c>
      <c r="Z32" s="155">
        <f>COUNTIF(Z3:Z17,$A$69)</f>
        <v>0</v>
      </c>
      <c r="AA32" s="155">
        <f>COUNTIF(AA3:AA17,$A$69)</f>
        <v>0</v>
      </c>
      <c r="AB32" s="155">
        <f>COUNTIF(AB3:AB17,$A$69)</f>
        <v>0</v>
      </c>
    </row>
    <row r="33" spans="19:28" ht="30">
      <c r="X33" s="165" t="s">
        <v>252</v>
      </c>
      <c r="Y33" s="167" t="s">
        <v>244</v>
      </c>
      <c r="Z33" s="167" t="s">
        <v>245</v>
      </c>
      <c r="AA33" s="167" t="s">
        <v>246</v>
      </c>
      <c r="AB33" s="167" t="s">
        <v>247</v>
      </c>
    </row>
    <row r="34" spans="19:28">
      <c r="X34" s="157" t="s">
        <v>248</v>
      </c>
      <c r="Y34" s="156">
        <f>+Y29/$E$20</f>
        <v>0</v>
      </c>
      <c r="Z34" s="156">
        <f t="shared" ref="Z34:AB34" si="1">+Z29/$E$20</f>
        <v>0</v>
      </c>
      <c r="AA34" s="156">
        <f t="shared" si="1"/>
        <v>0</v>
      </c>
      <c r="AB34" s="156">
        <f t="shared" si="1"/>
        <v>0</v>
      </c>
    </row>
    <row r="35" spans="19:28">
      <c r="X35" s="157" t="s">
        <v>249</v>
      </c>
      <c r="Y35" s="156">
        <f t="shared" ref="Y35:AB37" si="2">+Y30/$E$20</f>
        <v>0</v>
      </c>
      <c r="Z35" s="156">
        <f t="shared" si="2"/>
        <v>0</v>
      </c>
      <c r="AA35" s="156">
        <f t="shared" si="2"/>
        <v>0</v>
      </c>
      <c r="AB35" s="156">
        <f t="shared" si="2"/>
        <v>0</v>
      </c>
    </row>
    <row r="36" spans="19:28">
      <c r="X36" s="157" t="s">
        <v>250</v>
      </c>
      <c r="Y36" s="156">
        <f t="shared" si="2"/>
        <v>0</v>
      </c>
      <c r="Z36" s="156">
        <f t="shared" si="2"/>
        <v>0</v>
      </c>
      <c r="AA36" s="156">
        <f t="shared" si="2"/>
        <v>0</v>
      </c>
      <c r="AB36" s="156">
        <f t="shared" si="2"/>
        <v>0</v>
      </c>
    </row>
    <row r="37" spans="19:28">
      <c r="X37" s="157" t="s">
        <v>251</v>
      </c>
      <c r="Y37" s="156">
        <f t="shared" si="2"/>
        <v>0</v>
      </c>
      <c r="Z37" s="156">
        <f t="shared" si="2"/>
        <v>0</v>
      </c>
      <c r="AA37" s="156">
        <f t="shared" si="2"/>
        <v>0</v>
      </c>
      <c r="AB37" s="156">
        <f t="shared" si="2"/>
        <v>0</v>
      </c>
    </row>
    <row r="39" spans="19:28" ht="28.5">
      <c r="S39" s="456" t="s">
        <v>253</v>
      </c>
      <c r="T39" s="456"/>
      <c r="U39" s="456"/>
      <c r="V39" s="456" t="s">
        <v>254</v>
      </c>
      <c r="W39" s="456"/>
      <c r="X39" s="165" t="s">
        <v>255</v>
      </c>
      <c r="Y39" s="165" t="s">
        <v>256</v>
      </c>
      <c r="Z39" s="165" t="s">
        <v>257</v>
      </c>
      <c r="AA39" s="165" t="s">
        <v>258</v>
      </c>
      <c r="AB39" s="165" t="s">
        <v>259</v>
      </c>
    </row>
    <row r="40" spans="19:28" ht="51.95" customHeight="1">
      <c r="S40" s="483" t="s">
        <v>374</v>
      </c>
      <c r="T40" s="493"/>
      <c r="U40" s="484"/>
      <c r="V40" s="468"/>
      <c r="W40" s="468"/>
      <c r="X40" s="191" t="s">
        <v>375</v>
      </c>
      <c r="Y40" s="147"/>
      <c r="Z40" s="147"/>
      <c r="AA40" s="147"/>
      <c r="AB40" s="147"/>
    </row>
    <row r="41" spans="19:28" ht="41.45" customHeight="1">
      <c r="S41" s="483" t="s">
        <v>293</v>
      </c>
      <c r="T41" s="493"/>
      <c r="U41" s="484"/>
      <c r="V41" s="468"/>
      <c r="W41" s="468"/>
      <c r="X41" s="191" t="s">
        <v>296</v>
      </c>
      <c r="Y41" s="147"/>
      <c r="Z41" s="147"/>
      <c r="AA41" s="147"/>
      <c r="AB41" s="147"/>
    </row>
    <row r="42" spans="19:28" ht="51.6" customHeight="1">
      <c r="S42" s="483" t="s">
        <v>294</v>
      </c>
      <c r="T42" s="493"/>
      <c r="U42" s="484"/>
      <c r="V42" s="468"/>
      <c r="W42" s="468"/>
      <c r="X42" s="191" t="s">
        <v>295</v>
      </c>
      <c r="Y42" s="147"/>
      <c r="Z42" s="147"/>
      <c r="AA42" s="147"/>
      <c r="AB42" s="147"/>
    </row>
    <row r="43" spans="19:28" ht="46.5" customHeight="1">
      <c r="S43" s="483" t="s">
        <v>298</v>
      </c>
      <c r="T43" s="493"/>
      <c r="U43" s="484"/>
      <c r="V43" s="468"/>
      <c r="W43" s="468"/>
      <c r="X43" s="191" t="s">
        <v>312</v>
      </c>
      <c r="Y43" s="147"/>
      <c r="Z43" s="147"/>
      <c r="AA43" s="147"/>
      <c r="AB43" s="147"/>
    </row>
    <row r="44" spans="19:28" ht="42" customHeight="1">
      <c r="S44" s="483" t="s">
        <v>379</v>
      </c>
      <c r="T44" s="493"/>
      <c r="U44" s="484"/>
      <c r="V44" s="468"/>
      <c r="W44" s="468"/>
      <c r="X44" s="191" t="s">
        <v>311</v>
      </c>
      <c r="Y44" s="157"/>
      <c r="Z44" s="157"/>
      <c r="AA44" s="157"/>
      <c r="AB44" s="157"/>
    </row>
    <row r="45" spans="19:28" ht="39" customHeight="1">
      <c r="S45" s="483" t="s">
        <v>299</v>
      </c>
      <c r="T45" s="493"/>
      <c r="U45" s="484"/>
      <c r="V45" s="468"/>
      <c r="W45" s="468"/>
      <c r="X45" s="191" t="s">
        <v>283</v>
      </c>
      <c r="Y45" s="157"/>
      <c r="Z45" s="157"/>
      <c r="AA45" s="157"/>
      <c r="AB45" s="157"/>
    </row>
    <row r="46" spans="19:28" ht="72.599999999999994" customHeight="1">
      <c r="S46" s="483" t="s">
        <v>299</v>
      </c>
      <c r="T46" s="493"/>
      <c r="U46" s="484"/>
      <c r="V46" s="503"/>
      <c r="W46" s="504"/>
      <c r="X46" s="268" t="s">
        <v>283</v>
      </c>
      <c r="Y46" s="157"/>
      <c r="Z46" s="157"/>
      <c r="AA46" s="157"/>
      <c r="AB46" s="157"/>
    </row>
    <row r="47" spans="19:28" ht="53.45" customHeight="1">
      <c r="S47" s="446" t="s">
        <v>392</v>
      </c>
      <c r="T47" s="446"/>
      <c r="U47" s="446"/>
      <c r="V47" s="232"/>
      <c r="W47" s="232"/>
      <c r="X47" s="191" t="s">
        <v>393</v>
      </c>
      <c r="Y47" s="232"/>
      <c r="Z47" s="232"/>
      <c r="AA47" s="232"/>
      <c r="AB47" s="232"/>
    </row>
    <row r="48" spans="19:28" ht="41.1" customHeight="1">
      <c r="S48" s="446" t="s">
        <v>0</v>
      </c>
      <c r="T48" s="446"/>
      <c r="U48" s="446"/>
      <c r="V48" s="232"/>
      <c r="W48" s="232"/>
      <c r="X48" s="191" t="s">
        <v>394</v>
      </c>
      <c r="Y48" s="232"/>
      <c r="Z48" s="232"/>
      <c r="AA48" s="232"/>
      <c r="AB48" s="232"/>
    </row>
    <row r="49" spans="19:28" ht="38.450000000000003" customHeight="1">
      <c r="S49" s="446" t="s">
        <v>395</v>
      </c>
      <c r="T49" s="446"/>
      <c r="U49" s="446"/>
      <c r="V49" s="232"/>
      <c r="W49" s="232"/>
      <c r="X49" s="191" t="s">
        <v>396</v>
      </c>
      <c r="Y49" s="232"/>
      <c r="Z49" s="232"/>
      <c r="AA49" s="232"/>
      <c r="AB49" s="232"/>
    </row>
    <row r="50" spans="19:28" ht="38.450000000000003" customHeight="1">
      <c r="S50" s="446" t="s">
        <v>397</v>
      </c>
      <c r="T50" s="446"/>
      <c r="U50" s="446"/>
      <c r="V50" s="232"/>
      <c r="W50" s="232"/>
      <c r="X50" s="191">
        <v>0</v>
      </c>
      <c r="Y50" s="232"/>
      <c r="Z50" s="232"/>
      <c r="AA50" s="232"/>
      <c r="AB50" s="232"/>
    </row>
    <row r="66" spans="1:1">
      <c r="A66" s="129" t="s">
        <v>238</v>
      </c>
    </row>
    <row r="67" spans="1:1" ht="28.5">
      <c r="A67" s="129" t="s">
        <v>240</v>
      </c>
    </row>
    <row r="68" spans="1:1">
      <c r="A68" s="129" t="s">
        <v>239</v>
      </c>
    </row>
    <row r="69" spans="1:1">
      <c r="A69" s="129" t="s">
        <v>260</v>
      </c>
    </row>
  </sheetData>
  <mergeCells count="36">
    <mergeCell ref="S50:U50"/>
    <mergeCell ref="A3:A13"/>
    <mergeCell ref="B3:B13"/>
    <mergeCell ref="S47:U47"/>
    <mergeCell ref="S48:U48"/>
    <mergeCell ref="S49:U49"/>
    <mergeCell ref="S40:U40"/>
    <mergeCell ref="S46:U46"/>
    <mergeCell ref="E1:E2"/>
    <mergeCell ref="F1:H1"/>
    <mergeCell ref="X1:Y1"/>
    <mergeCell ref="A1:A2"/>
    <mergeCell ref="B1:B2"/>
    <mergeCell ref="C1:C2"/>
    <mergeCell ref="D1:D2"/>
    <mergeCell ref="X27:AB27"/>
    <mergeCell ref="S39:U39"/>
    <mergeCell ref="V39:W39"/>
    <mergeCell ref="I1:J1"/>
    <mergeCell ref="K1:K2"/>
    <mergeCell ref="L1:N1"/>
    <mergeCell ref="O1:Q1"/>
    <mergeCell ref="R1:T1"/>
    <mergeCell ref="U1:W1"/>
    <mergeCell ref="V40:W40"/>
    <mergeCell ref="S41:U41"/>
    <mergeCell ref="V41:W41"/>
    <mergeCell ref="S42:U42"/>
    <mergeCell ref="V42:W42"/>
    <mergeCell ref="V46:W46"/>
    <mergeCell ref="S43:U43"/>
    <mergeCell ref="V43:W43"/>
    <mergeCell ref="S44:U44"/>
    <mergeCell ref="V44:W44"/>
    <mergeCell ref="S45:U45"/>
    <mergeCell ref="V45:W45"/>
  </mergeCells>
  <conditionalFormatting sqref="Y3:AB17">
    <cfRule type="containsText" dxfId="3" priority="1" operator="containsText" text="NO INICIADA">
      <formula>NOT(ISERROR(SEARCH("NO INICIADA",Y3)))</formula>
    </cfRule>
    <cfRule type="containsText" dxfId="2" priority="2" operator="containsText" text="ATRASADA">
      <formula>NOT(ISERROR(SEARCH("ATRASADA",Y3)))</formula>
    </cfRule>
    <cfRule type="containsText" dxfId="1" priority="3" operator="containsText" text="EN DESARROLLO">
      <formula>NOT(ISERROR(SEARCH("EN DESARROLLO",Y3)))</formula>
    </cfRule>
    <cfRule type="containsText" dxfId="0" priority="4" operator="containsText" text="CUMPLIDA">
      <formula>NOT(ISERROR(SEARCH("CUMPLIDA",Y3)))</formula>
    </cfRule>
  </conditionalFormatting>
  <dataValidations count="1">
    <dataValidation type="list" allowBlank="1" showInputMessage="1" showErrorMessage="1" sqref="Y3:AB17">
      <formula1>$A$66:$A$69</formula1>
    </dataValidation>
  </dataValidations>
  <printOptions horizontalCentered="1"/>
  <pageMargins left="0.55118110236220474" right="0.59055118110236227" top="1.47" bottom="0.74803149606299213" header="0.78740157480314965" footer="0.31496062992125984"/>
  <pageSetup orientation="landscape" horizontalDpi="300" verticalDpi="300" r:id="rId1"/>
  <headerFooter>
    <oddHeader>&amp;C&amp;"Arial,Negrita"ESE HOSPITAL --------------------PLAN DE DESARROLLO 2012 - 2016PLAN DE ACCIÓN 2015 &amp;"Arial,Normal"</oddHeader>
    <oddFooter>&amp;LPLAN DE DESARROLLO 2012 -2016&amp;R&amp;P de &amp;N</oddFooter>
  </headerFooter>
</worksheet>
</file>

<file path=xl/worksheets/sheet17.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F99"/>
  <sheetViews>
    <sheetView view="pageBreakPreview" topLeftCell="B1" zoomScale="150" workbookViewId="0">
      <selection activeCell="E11" sqref="E11"/>
    </sheetView>
  </sheetViews>
  <sheetFormatPr baseColWidth="10" defaultColWidth="11.42578125" defaultRowHeight="12"/>
  <cols>
    <col min="1" max="1" width="50.28515625" style="20" customWidth="1"/>
    <col min="2" max="2" width="37.140625" style="20" customWidth="1"/>
    <col min="3" max="3" width="34.7109375" style="20" customWidth="1"/>
    <col min="4" max="16384" width="11.42578125" style="20"/>
  </cols>
  <sheetData>
    <row r="2" spans="1:6">
      <c r="A2" s="18" t="s">
        <v>96</v>
      </c>
      <c r="B2" s="19" t="s">
        <v>97</v>
      </c>
      <c r="C2" s="19" t="s">
        <v>98</v>
      </c>
    </row>
    <row r="3" spans="1:6">
      <c r="A3" s="21" t="s">
        <v>99</v>
      </c>
      <c r="B3" s="22"/>
      <c r="C3" s="22"/>
    </row>
    <row r="4" spans="1:6">
      <c r="A4" s="21" t="s">
        <v>100</v>
      </c>
      <c r="B4" s="22"/>
      <c r="C4" s="22"/>
      <c r="F4" s="20" t="s">
        <v>564</v>
      </c>
    </row>
    <row r="5" spans="1:6">
      <c r="A5" s="21" t="s">
        <v>101</v>
      </c>
      <c r="B5" s="22"/>
      <c r="C5" s="22"/>
    </row>
    <row r="6" spans="1:6">
      <c r="A6" s="18" t="s">
        <v>102</v>
      </c>
      <c r="B6" s="19" t="s">
        <v>97</v>
      </c>
      <c r="C6" s="19" t="s">
        <v>98</v>
      </c>
    </row>
    <row r="7" spans="1:6">
      <c r="A7" s="21" t="s">
        <v>103</v>
      </c>
      <c r="B7" s="21"/>
      <c r="C7" s="21"/>
    </row>
    <row r="8" spans="1:6">
      <c r="A8" s="21" t="s">
        <v>104</v>
      </c>
      <c r="B8" s="21"/>
      <c r="C8" s="21"/>
    </row>
    <row r="9" spans="1:6" s="23" customFormat="1">
      <c r="A9" s="19" t="s">
        <v>105</v>
      </c>
      <c r="B9" s="19" t="s">
        <v>97</v>
      </c>
      <c r="C9" s="19" t="s">
        <v>98</v>
      </c>
    </row>
    <row r="10" spans="1:6">
      <c r="A10" s="24" t="s">
        <v>106</v>
      </c>
      <c r="B10" s="21"/>
      <c r="C10" s="21"/>
    </row>
    <row r="11" spans="1:6">
      <c r="A11" s="24" t="s">
        <v>107</v>
      </c>
      <c r="B11" s="21"/>
      <c r="C11" s="21"/>
    </row>
    <row r="12" spans="1:6">
      <c r="A12" s="24" t="s">
        <v>108</v>
      </c>
      <c r="B12" s="21"/>
      <c r="C12" s="21"/>
    </row>
    <row r="13" spans="1:6" ht="24">
      <c r="A13" s="24" t="s">
        <v>109</v>
      </c>
      <c r="B13" s="21"/>
      <c r="C13" s="21"/>
    </row>
    <row r="14" spans="1:6" ht="24">
      <c r="A14" s="24" t="s">
        <v>110</v>
      </c>
      <c r="B14" s="21"/>
      <c r="C14" s="21"/>
    </row>
    <row r="15" spans="1:6">
      <c r="A15" s="24" t="s">
        <v>111</v>
      </c>
      <c r="B15" s="21"/>
      <c r="C15" s="21"/>
    </row>
    <row r="16" spans="1:6">
      <c r="A16" s="24" t="s">
        <v>112</v>
      </c>
      <c r="B16" s="21"/>
      <c r="C16" s="21"/>
    </row>
    <row r="17" spans="1:3">
      <c r="A17" s="24" t="s">
        <v>113</v>
      </c>
      <c r="B17" s="21"/>
      <c r="C17" s="21"/>
    </row>
    <row r="18" spans="1:3">
      <c r="A18" s="24" t="s">
        <v>114</v>
      </c>
      <c r="B18" s="21"/>
      <c r="C18" s="21"/>
    </row>
    <row r="19" spans="1:3">
      <c r="A19" s="24" t="s">
        <v>115</v>
      </c>
      <c r="B19" s="21"/>
      <c r="C19" s="21"/>
    </row>
    <row r="20" spans="1:3" ht="24">
      <c r="A20" s="24" t="s">
        <v>116</v>
      </c>
      <c r="B20" s="21"/>
      <c r="C20" s="21"/>
    </row>
    <row r="21" spans="1:3">
      <c r="A21" s="24" t="s">
        <v>117</v>
      </c>
      <c r="B21" s="21"/>
      <c r="C21" s="21"/>
    </row>
    <row r="22" spans="1:3">
      <c r="A22" s="24" t="s">
        <v>118</v>
      </c>
      <c r="B22" s="21"/>
      <c r="C22" s="21"/>
    </row>
    <row r="23" spans="1:3">
      <c r="A23" s="24" t="s">
        <v>119</v>
      </c>
      <c r="B23" s="21"/>
      <c r="C23" s="21"/>
    </row>
    <row r="24" spans="1:3">
      <c r="A24" s="24" t="s">
        <v>120</v>
      </c>
      <c r="B24" s="21"/>
      <c r="C24" s="21"/>
    </row>
    <row r="25" spans="1:3">
      <c r="A25" s="24" t="s">
        <v>121</v>
      </c>
      <c r="B25" s="21"/>
      <c r="C25" s="21"/>
    </row>
    <row r="26" spans="1:3">
      <c r="A26" s="18" t="s">
        <v>122</v>
      </c>
      <c r="B26" s="19" t="s">
        <v>97</v>
      </c>
      <c r="C26" s="19" t="s">
        <v>98</v>
      </c>
    </row>
    <row r="27" spans="1:3">
      <c r="A27" s="21" t="s">
        <v>123</v>
      </c>
      <c r="B27" s="21"/>
      <c r="C27" s="21"/>
    </row>
    <row r="28" spans="1:3">
      <c r="A28" s="21" t="s">
        <v>124</v>
      </c>
      <c r="B28" s="21"/>
      <c r="C28" s="21"/>
    </row>
    <row r="29" spans="1:3">
      <c r="A29" s="21" t="s">
        <v>125</v>
      </c>
      <c r="B29" s="21"/>
      <c r="C29" s="21"/>
    </row>
    <row r="30" spans="1:3">
      <c r="A30" s="19" t="s">
        <v>126</v>
      </c>
      <c r="B30" s="19" t="s">
        <v>97</v>
      </c>
      <c r="C30" s="19" t="s">
        <v>98</v>
      </c>
    </row>
    <row r="31" spans="1:3">
      <c r="A31" s="24" t="s">
        <v>127</v>
      </c>
      <c r="B31" s="21"/>
      <c r="C31" s="21"/>
    </row>
    <row r="32" spans="1:3" ht="24">
      <c r="A32" s="24" t="s">
        <v>128</v>
      </c>
      <c r="B32" s="21"/>
      <c r="C32" s="21"/>
    </row>
    <row r="33" spans="1:3">
      <c r="A33" s="24" t="s">
        <v>129</v>
      </c>
      <c r="B33" s="21"/>
      <c r="C33" s="21"/>
    </row>
    <row r="34" spans="1:3">
      <c r="A34" s="24" t="s">
        <v>130</v>
      </c>
      <c r="B34" s="21"/>
      <c r="C34" s="21"/>
    </row>
    <row r="35" spans="1:3">
      <c r="A35" s="24" t="s">
        <v>131</v>
      </c>
      <c r="B35" s="21"/>
      <c r="C35" s="21"/>
    </row>
    <row r="36" spans="1:3" ht="24">
      <c r="A36" s="24" t="s">
        <v>132</v>
      </c>
      <c r="B36" s="21"/>
      <c r="C36" s="21"/>
    </row>
    <row r="37" spans="1:3" ht="24">
      <c r="A37" s="24" t="s">
        <v>133</v>
      </c>
      <c r="B37" s="21"/>
      <c r="C37" s="21"/>
    </row>
    <row r="38" spans="1:3">
      <c r="A38" s="24" t="s">
        <v>134</v>
      </c>
      <c r="B38" s="21"/>
      <c r="C38" s="21"/>
    </row>
    <row r="39" spans="1:3">
      <c r="A39" s="24" t="s">
        <v>135</v>
      </c>
      <c r="B39" s="21"/>
      <c r="C39" s="21"/>
    </row>
    <row r="40" spans="1:3">
      <c r="A40" s="24" t="s">
        <v>136</v>
      </c>
      <c r="B40" s="21"/>
      <c r="C40" s="21"/>
    </row>
    <row r="41" spans="1:3">
      <c r="A41" s="19" t="s">
        <v>137</v>
      </c>
      <c r="B41" s="19" t="s">
        <v>97</v>
      </c>
      <c r="C41" s="19" t="s">
        <v>98</v>
      </c>
    </row>
    <row r="42" spans="1:3">
      <c r="A42" s="24" t="s">
        <v>138</v>
      </c>
      <c r="B42" s="21"/>
      <c r="C42" s="21"/>
    </row>
    <row r="43" spans="1:3">
      <c r="A43" s="24" t="s">
        <v>139</v>
      </c>
      <c r="B43" s="21"/>
      <c r="C43" s="21"/>
    </row>
    <row r="44" spans="1:3">
      <c r="A44" s="24" t="s">
        <v>140</v>
      </c>
      <c r="B44" s="21"/>
    </row>
    <row r="45" spans="1:3">
      <c r="A45" s="24" t="s">
        <v>141</v>
      </c>
      <c r="B45" s="21"/>
      <c r="C45" s="21"/>
    </row>
    <row r="46" spans="1:3">
      <c r="A46" s="24" t="s">
        <v>142</v>
      </c>
      <c r="B46" s="21"/>
      <c r="C46" s="21"/>
    </row>
    <row r="47" spans="1:3">
      <c r="A47" s="24" t="s">
        <v>143</v>
      </c>
      <c r="B47" s="21"/>
      <c r="C47" s="21"/>
    </row>
    <row r="48" spans="1:3">
      <c r="A48" s="24" t="s">
        <v>144</v>
      </c>
      <c r="B48" s="21"/>
      <c r="C48" s="21"/>
    </row>
    <row r="49" spans="1:3">
      <c r="A49" s="24" t="s">
        <v>145</v>
      </c>
      <c r="B49" s="21"/>
      <c r="C49" s="21"/>
    </row>
    <row r="50" spans="1:3">
      <c r="A50" s="24" t="s">
        <v>146</v>
      </c>
      <c r="B50" s="21"/>
      <c r="C50" s="21"/>
    </row>
    <row r="51" spans="1:3">
      <c r="A51" s="24" t="s">
        <v>147</v>
      </c>
      <c r="B51" s="21"/>
      <c r="C51" s="21"/>
    </row>
    <row r="52" spans="1:3">
      <c r="A52" s="24" t="s">
        <v>148</v>
      </c>
      <c r="B52" s="21"/>
      <c r="C52" s="21"/>
    </row>
    <row r="53" spans="1:3">
      <c r="A53" s="19" t="s">
        <v>149</v>
      </c>
      <c r="B53" s="19" t="s">
        <v>97</v>
      </c>
      <c r="C53" s="19" t="s">
        <v>98</v>
      </c>
    </row>
    <row r="54" spans="1:3" ht="24">
      <c r="A54" s="24" t="s">
        <v>150</v>
      </c>
      <c r="B54" s="21"/>
      <c r="C54" s="21"/>
    </row>
    <row r="55" spans="1:3">
      <c r="A55" s="24" t="s">
        <v>151</v>
      </c>
      <c r="B55" s="21"/>
      <c r="C55" s="21"/>
    </row>
    <row r="56" spans="1:3">
      <c r="A56" s="24" t="s">
        <v>152</v>
      </c>
      <c r="B56" s="21"/>
      <c r="C56" s="21"/>
    </row>
    <row r="57" spans="1:3">
      <c r="A57" s="24" t="s">
        <v>153</v>
      </c>
      <c r="B57" s="21"/>
      <c r="C57" s="21"/>
    </row>
    <row r="58" spans="1:3" ht="24">
      <c r="A58" s="24" t="s">
        <v>154</v>
      </c>
      <c r="B58" s="21"/>
      <c r="C58" s="21"/>
    </row>
    <row r="59" spans="1:3" ht="24">
      <c r="A59" s="24" t="s">
        <v>155</v>
      </c>
      <c r="B59" s="21"/>
      <c r="C59" s="21"/>
    </row>
    <row r="60" spans="1:3" ht="24">
      <c r="A60" s="24" t="s">
        <v>156</v>
      </c>
      <c r="B60" s="21"/>
      <c r="C60" s="21"/>
    </row>
    <row r="61" spans="1:3" ht="24">
      <c r="A61" s="24" t="s">
        <v>157</v>
      </c>
      <c r="B61" s="21"/>
      <c r="C61" s="21"/>
    </row>
    <row r="62" spans="1:3">
      <c r="A62" s="24" t="s">
        <v>158</v>
      </c>
      <c r="B62" s="21"/>
      <c r="C62" s="21"/>
    </row>
    <row r="63" spans="1:3" ht="24">
      <c r="A63" s="24" t="s">
        <v>159</v>
      </c>
      <c r="B63" s="21"/>
      <c r="C63" s="21"/>
    </row>
    <row r="64" spans="1:3">
      <c r="A64" s="24" t="s">
        <v>160</v>
      </c>
      <c r="B64" s="21"/>
      <c r="C64" s="21"/>
    </row>
    <row r="65" spans="1:3" ht="24">
      <c r="A65" s="24" t="s">
        <v>161</v>
      </c>
      <c r="B65" s="21"/>
      <c r="C65" s="21"/>
    </row>
    <row r="66" spans="1:3">
      <c r="A66" s="19" t="s">
        <v>162</v>
      </c>
      <c r="B66" s="19" t="s">
        <v>97</v>
      </c>
      <c r="C66" s="19" t="s">
        <v>98</v>
      </c>
    </row>
    <row r="67" spans="1:3">
      <c r="A67" s="24" t="s">
        <v>163</v>
      </c>
      <c r="B67" s="21"/>
      <c r="C67" s="21"/>
    </row>
    <row r="68" spans="1:3">
      <c r="A68" s="24" t="s">
        <v>164</v>
      </c>
      <c r="B68" s="21"/>
      <c r="C68" s="21"/>
    </row>
    <row r="69" spans="1:3">
      <c r="A69" s="24" t="s">
        <v>165</v>
      </c>
      <c r="B69" s="21"/>
      <c r="C69" s="21"/>
    </row>
    <row r="70" spans="1:3">
      <c r="A70" s="24" t="s">
        <v>166</v>
      </c>
      <c r="B70" s="21"/>
      <c r="C70" s="21"/>
    </row>
    <row r="71" spans="1:3">
      <c r="A71" s="24" t="s">
        <v>167</v>
      </c>
      <c r="B71" s="21"/>
      <c r="C71" s="21"/>
    </row>
    <row r="72" spans="1:3" ht="24">
      <c r="A72" s="24" t="s">
        <v>168</v>
      </c>
      <c r="B72" s="21"/>
      <c r="C72" s="21"/>
    </row>
    <row r="73" spans="1:3">
      <c r="A73" s="24" t="s">
        <v>169</v>
      </c>
      <c r="B73" s="21"/>
      <c r="C73" s="21"/>
    </row>
    <row r="74" spans="1:3">
      <c r="A74" s="24" t="s">
        <v>170</v>
      </c>
      <c r="B74" s="21"/>
      <c r="C74" s="21"/>
    </row>
    <row r="75" spans="1:3" ht="24">
      <c r="A75" s="24" t="s">
        <v>171</v>
      </c>
      <c r="B75" s="21"/>
      <c r="C75" s="21"/>
    </row>
    <row r="76" spans="1:3">
      <c r="A76" s="24" t="s">
        <v>172</v>
      </c>
      <c r="B76" s="21"/>
      <c r="C76" s="21"/>
    </row>
    <row r="77" spans="1:3">
      <c r="A77" s="24" t="s">
        <v>173</v>
      </c>
      <c r="B77" s="21"/>
      <c r="C77" s="21"/>
    </row>
    <row r="78" spans="1:3">
      <c r="A78" s="25" t="s">
        <v>174</v>
      </c>
      <c r="B78" s="19" t="s">
        <v>97</v>
      </c>
      <c r="C78" s="19" t="s">
        <v>98</v>
      </c>
    </row>
    <row r="79" spans="1:3">
      <c r="A79" s="24"/>
      <c r="B79" s="21"/>
    </row>
    <row r="80" spans="1:3">
      <c r="A80" s="24"/>
      <c r="B80" s="21"/>
    </row>
    <row r="81" spans="1:3">
      <c r="A81" s="24"/>
      <c r="B81" s="21"/>
    </row>
    <row r="82" spans="1:3">
      <c r="A82" s="21"/>
      <c r="B82" s="21"/>
      <c r="C82" s="21"/>
    </row>
    <row r="83" spans="1:3">
      <c r="A83" s="25" t="s">
        <v>175</v>
      </c>
      <c r="B83" s="19" t="s">
        <v>97</v>
      </c>
      <c r="C83" s="19" t="s">
        <v>98</v>
      </c>
    </row>
    <row r="84" spans="1:3">
      <c r="A84" s="24"/>
      <c r="B84" s="21"/>
      <c r="C84" s="21"/>
    </row>
    <row r="85" spans="1:3">
      <c r="A85" s="24"/>
      <c r="B85" s="21"/>
      <c r="C85" s="21"/>
    </row>
    <row r="86" spans="1:3">
      <c r="A86" s="25" t="s">
        <v>95</v>
      </c>
      <c r="B86" s="19" t="s">
        <v>97</v>
      </c>
      <c r="C86" s="19" t="s">
        <v>98</v>
      </c>
    </row>
    <row r="87" spans="1:3">
      <c r="A87" s="24"/>
      <c r="B87" s="21"/>
      <c r="C87" s="21"/>
    </row>
    <row r="88" spans="1:3" s="27" customFormat="1">
      <c r="A88" s="26"/>
    </row>
    <row r="89" spans="1:3">
      <c r="A89" s="28"/>
    </row>
    <row r="90" spans="1:3">
      <c r="A90" s="28"/>
    </row>
    <row r="91" spans="1:3">
      <c r="A91" s="28"/>
    </row>
    <row r="92" spans="1:3">
      <c r="A92" s="28"/>
    </row>
    <row r="93" spans="1:3">
      <c r="A93" s="28"/>
    </row>
    <row r="94" spans="1:3">
      <c r="A94" s="28"/>
    </row>
    <row r="95" spans="1:3">
      <c r="A95" s="28"/>
    </row>
    <row r="96" spans="1:3">
      <c r="A96" s="28"/>
    </row>
    <row r="97" spans="1:1">
      <c r="A97" s="28"/>
    </row>
    <row r="98" spans="1:1">
      <c r="A98" s="28"/>
    </row>
    <row r="99" spans="1:1">
      <c r="A99" s="28"/>
    </row>
  </sheetData>
  <printOptions horizontalCentered="1"/>
  <pageMargins left="0.43307086614173229" right="0.47244094488188981" top="1.299212598425197" bottom="0.62992125984251968" header="0.39370078740157483" footer="0.39370078740157483"/>
  <pageSetup orientation="landscape" r:id="rId1"/>
  <headerFooter alignWithMargins="0">
    <oddHeader>&amp;C&amp;"Arial,Negrita"ESE HOSPITAL ----------------------------------PLAN DE DESARROLLO INSTITUCIONAL 2012 - 2016EVALUACIÓN CONTEXTO INTERNO</oddHeader>
    <oddFooter>&amp;L&amp;"Arial,Negrita"PLAN DESARROLLO 2012- 2016&amp;R&amp;P</oddFooter>
  </headerFooter>
  <rowBreaks count="1" manualBreakCount="1">
    <brk id="29" max="2" man="1"/>
  </rowBreaks>
</worksheet>
</file>

<file path=xl/worksheets/sheet3.xml><?xml version="1.0" encoding="utf-8"?>
<worksheet xmlns="http://schemas.openxmlformats.org/spreadsheetml/2006/main" xmlns:r="http://schemas.openxmlformats.org/officeDocument/2006/relationships">
  <dimension ref="A1:H82"/>
  <sheetViews>
    <sheetView topLeftCell="C1" zoomScaleSheetLayoutView="130" workbookViewId="0">
      <pane ySplit="2" topLeftCell="A54" activePane="bottomLeft" state="frozen"/>
      <selection pane="bottomLeft" activeCell="D86" sqref="D86"/>
    </sheetView>
  </sheetViews>
  <sheetFormatPr baseColWidth="10" defaultColWidth="11.42578125" defaultRowHeight="12.75"/>
  <cols>
    <col min="1" max="1" width="35.5703125" style="42" customWidth="1"/>
    <col min="2" max="2" width="20.140625" style="43" customWidth="1"/>
    <col min="3" max="3" width="20.140625" style="59" customWidth="1"/>
    <col min="4" max="4" width="20.140625" style="42" customWidth="1"/>
    <col min="5" max="5" width="20.140625" style="59" customWidth="1"/>
    <col min="6" max="6" width="20.140625" style="60" customWidth="1"/>
    <col min="7" max="7" width="15.140625" style="60" customWidth="1"/>
    <col min="8" max="8" width="13.85546875" style="61" customWidth="1"/>
    <col min="9" max="16384" width="11.42578125" style="42"/>
  </cols>
  <sheetData>
    <row r="1" spans="1:8" s="29" customFormat="1">
      <c r="A1" s="388" t="s">
        <v>28</v>
      </c>
      <c r="B1" s="388" t="s">
        <v>31</v>
      </c>
      <c r="C1" s="388" t="s">
        <v>176</v>
      </c>
      <c r="D1" s="388" t="s">
        <v>32</v>
      </c>
      <c r="E1" s="388" t="s">
        <v>176</v>
      </c>
      <c r="F1" s="388" t="s">
        <v>177</v>
      </c>
      <c r="G1" s="388" t="s">
        <v>178</v>
      </c>
      <c r="H1" s="388"/>
    </row>
    <row r="2" spans="1:8" s="29" customFormat="1">
      <c r="A2" s="388"/>
      <c r="B2" s="388"/>
      <c r="C2" s="388"/>
      <c r="D2" s="388"/>
      <c r="E2" s="388"/>
      <c r="F2" s="388"/>
      <c r="G2" s="30" t="s">
        <v>31</v>
      </c>
      <c r="H2" s="31" t="s">
        <v>32</v>
      </c>
    </row>
    <row r="3" spans="1:8" s="29" customFormat="1">
      <c r="A3" s="389" t="s">
        <v>29</v>
      </c>
      <c r="B3" s="389"/>
      <c r="C3" s="389"/>
      <c r="D3" s="389"/>
      <c r="E3" s="389"/>
      <c r="F3" s="389"/>
      <c r="G3" s="389"/>
      <c r="H3" s="389"/>
    </row>
    <row r="4" spans="1:8" s="36" customFormat="1">
      <c r="A4" s="32" t="s">
        <v>30</v>
      </c>
      <c r="B4" s="33"/>
      <c r="C4" s="34">
        <f>AVERAGE(C5:C8)</f>
        <v>3</v>
      </c>
      <c r="D4" s="32"/>
      <c r="E4" s="34">
        <f>AVERAGE(E5:E8)</f>
        <v>1</v>
      </c>
      <c r="F4" s="34">
        <v>0.1</v>
      </c>
      <c r="G4" s="34">
        <f>+F4*C4</f>
        <v>0.30000000000000004</v>
      </c>
      <c r="H4" s="35">
        <f>+F4*E4</f>
        <v>0.1</v>
      </c>
    </row>
    <row r="5" spans="1:8" ht="51">
      <c r="A5" s="252" t="s">
        <v>33</v>
      </c>
      <c r="B5" s="37"/>
      <c r="C5" s="38"/>
      <c r="D5" s="250" t="s">
        <v>432</v>
      </c>
      <c r="E5" s="39">
        <v>1</v>
      </c>
      <c r="F5" s="40"/>
      <c r="G5" s="40"/>
      <c r="H5" s="41"/>
    </row>
    <row r="6" spans="1:8" ht="38.25">
      <c r="A6" s="251" t="s">
        <v>34</v>
      </c>
      <c r="B6" s="255" t="s">
        <v>442</v>
      </c>
      <c r="C6" s="38">
        <v>3</v>
      </c>
      <c r="D6" s="44"/>
      <c r="E6" s="38"/>
      <c r="F6" s="40"/>
      <c r="G6" s="40"/>
      <c r="H6" s="41"/>
    </row>
    <row r="7" spans="1:8" ht="38.25">
      <c r="A7" s="251" t="s">
        <v>35</v>
      </c>
      <c r="B7" s="37"/>
      <c r="C7" s="38"/>
      <c r="D7" s="44"/>
      <c r="E7" s="38"/>
      <c r="F7" s="40"/>
      <c r="G7" s="40"/>
      <c r="H7" s="41"/>
    </row>
    <row r="8" spans="1:8" ht="56.1" customHeight="1">
      <c r="A8" s="252" t="s">
        <v>39</v>
      </c>
      <c r="B8" s="45"/>
      <c r="C8" s="38"/>
      <c r="D8" s="46"/>
      <c r="E8" s="38"/>
      <c r="F8" s="40"/>
      <c r="G8" s="40"/>
      <c r="H8" s="41"/>
    </row>
    <row r="9" spans="1:8" s="36" customFormat="1" ht="25.5">
      <c r="A9" s="33" t="s">
        <v>40</v>
      </c>
      <c r="B9" s="33"/>
      <c r="C9" s="34" t="e">
        <f>AVERAGE(C10:C12)</f>
        <v>#DIV/0!</v>
      </c>
      <c r="D9" s="32"/>
      <c r="E9" s="34" t="e">
        <f>AVERAGE(E10:E12)</f>
        <v>#DIV/0!</v>
      </c>
      <c r="F9" s="34"/>
      <c r="G9" s="34"/>
      <c r="H9" s="35"/>
    </row>
    <row r="10" spans="1:8" s="51" customFormat="1">
      <c r="A10" s="390" t="s">
        <v>41</v>
      </c>
      <c r="B10" s="253"/>
      <c r="C10" s="47"/>
      <c r="D10" s="48"/>
      <c r="E10" s="49"/>
      <c r="F10" s="49"/>
      <c r="G10" s="49"/>
      <c r="H10" s="50"/>
    </row>
    <row r="11" spans="1:8" s="51" customFormat="1">
      <c r="A11" s="391"/>
      <c r="B11" s="37"/>
      <c r="C11" s="47"/>
      <c r="D11" s="48"/>
      <c r="E11" s="49"/>
      <c r="F11" s="49"/>
      <c r="G11" s="49"/>
      <c r="H11" s="50"/>
    </row>
    <row r="12" spans="1:8">
      <c r="A12" s="392"/>
      <c r="B12" s="37"/>
      <c r="C12" s="52"/>
      <c r="D12" s="46"/>
      <c r="E12" s="38"/>
      <c r="F12" s="40"/>
      <c r="G12" s="40"/>
      <c r="H12" s="41"/>
    </row>
    <row r="13" spans="1:8" s="36" customFormat="1">
      <c r="A13" s="33" t="s">
        <v>42</v>
      </c>
      <c r="B13" s="33"/>
      <c r="C13" s="34" t="e">
        <f>AVERAGE(C14)</f>
        <v>#DIV/0!</v>
      </c>
      <c r="D13" s="32"/>
      <c r="E13" s="34">
        <f>AVERAGE(E14:E23)</f>
        <v>1.3333333333333333</v>
      </c>
      <c r="F13" s="34">
        <v>0.1</v>
      </c>
      <c r="G13" s="34"/>
      <c r="H13" s="35">
        <f>+F13*E13</f>
        <v>0.13333333333333333</v>
      </c>
    </row>
    <row r="14" spans="1:8" ht="40.5" customHeight="1">
      <c r="A14" s="37" t="s">
        <v>43</v>
      </c>
      <c r="B14" s="45"/>
      <c r="C14" s="38"/>
      <c r="D14" s="46"/>
      <c r="E14" s="38"/>
      <c r="F14" s="40"/>
      <c r="G14" s="40"/>
      <c r="H14" s="41"/>
    </row>
    <row r="15" spans="1:8" s="29" customFormat="1" ht="51.6" customHeight="1">
      <c r="A15" s="116" t="s">
        <v>73</v>
      </c>
      <c r="B15" s="256" t="s">
        <v>444</v>
      </c>
      <c r="C15" s="38">
        <v>3</v>
      </c>
      <c r="D15" s="116" t="s">
        <v>445</v>
      </c>
      <c r="E15" s="257">
        <v>2</v>
      </c>
      <c r="F15" s="46"/>
      <c r="G15" s="46"/>
      <c r="H15" s="46"/>
    </row>
    <row r="16" spans="1:8" s="29" customFormat="1">
      <c r="A16" s="388" t="s">
        <v>44</v>
      </c>
      <c r="B16" s="393"/>
      <c r="C16" s="393"/>
      <c r="D16" s="393"/>
      <c r="E16" s="393"/>
    </row>
    <row r="17" spans="1:8" s="36" customFormat="1">
      <c r="A17" s="33" t="s">
        <v>179</v>
      </c>
      <c r="B17" s="33"/>
      <c r="C17" s="34">
        <f>AVERAGE(C18:C24)</f>
        <v>3</v>
      </c>
      <c r="D17" s="32"/>
      <c r="E17" s="34">
        <f>AVERAGE(E18:E24)</f>
        <v>1</v>
      </c>
      <c r="F17" s="34">
        <v>0.15</v>
      </c>
      <c r="G17" s="34">
        <f>+F17*C17</f>
        <v>0.44999999999999996</v>
      </c>
      <c r="H17" s="35">
        <f>+F17*E17</f>
        <v>0.15</v>
      </c>
    </row>
    <row r="18" spans="1:8" ht="25.5">
      <c r="A18" s="53" t="s">
        <v>180</v>
      </c>
      <c r="B18" s="45"/>
      <c r="C18" s="54"/>
      <c r="D18" s="55"/>
      <c r="E18" s="38"/>
      <c r="F18" s="40"/>
      <c r="G18" s="40"/>
      <c r="H18" s="41"/>
    </row>
    <row r="19" spans="1:8">
      <c r="A19" s="53" t="s">
        <v>181</v>
      </c>
      <c r="B19" s="45"/>
      <c r="C19" s="54"/>
      <c r="D19" s="55"/>
      <c r="E19" s="38"/>
      <c r="F19" s="40"/>
      <c r="G19" s="40"/>
      <c r="H19" s="41"/>
    </row>
    <row r="20" spans="1:8">
      <c r="A20" s="53" t="s">
        <v>182</v>
      </c>
      <c r="B20" s="45"/>
      <c r="C20" s="54"/>
      <c r="D20" s="55"/>
      <c r="E20" s="38"/>
      <c r="F20" s="40"/>
      <c r="G20" s="40"/>
      <c r="H20" s="41"/>
    </row>
    <row r="21" spans="1:8" ht="25.5">
      <c r="A21" s="45" t="s">
        <v>47</v>
      </c>
      <c r="B21" s="45"/>
      <c r="C21" s="54"/>
      <c r="D21" s="241" t="s">
        <v>426</v>
      </c>
      <c r="E21" s="54">
        <v>1</v>
      </c>
      <c r="F21" s="40"/>
      <c r="G21" s="40"/>
      <c r="H21" s="41"/>
    </row>
    <row r="22" spans="1:8">
      <c r="A22" s="45" t="s">
        <v>48</v>
      </c>
      <c r="B22" s="58"/>
      <c r="C22" s="54"/>
      <c r="D22" s="55"/>
      <c r="E22" s="54"/>
      <c r="F22" s="40"/>
      <c r="G22" s="40"/>
      <c r="H22" s="41"/>
    </row>
    <row r="23" spans="1:8" ht="51">
      <c r="A23" s="58" t="s">
        <v>49</v>
      </c>
      <c r="B23" s="240" t="s">
        <v>443</v>
      </c>
      <c r="C23" s="54">
        <v>3</v>
      </c>
      <c r="D23" s="56"/>
      <c r="E23" s="54"/>
      <c r="F23" s="40"/>
      <c r="G23" s="40"/>
      <c r="H23" s="41"/>
    </row>
    <row r="24" spans="1:8">
      <c r="A24" s="45" t="s">
        <v>50</v>
      </c>
      <c r="B24" s="45"/>
      <c r="C24" s="54"/>
      <c r="D24" s="55"/>
      <c r="E24" s="54"/>
      <c r="F24" s="40"/>
      <c r="G24" s="40"/>
      <c r="H24" s="41"/>
    </row>
    <row r="25" spans="1:8" s="36" customFormat="1">
      <c r="A25" s="33" t="s">
        <v>51</v>
      </c>
      <c r="B25" s="33"/>
      <c r="C25" s="34">
        <f>AVERAGE(C26:C31)</f>
        <v>4</v>
      </c>
      <c r="D25" s="32"/>
      <c r="E25" s="34">
        <f>AVERAGE(E26:E31)</f>
        <v>1.25</v>
      </c>
      <c r="F25" s="34">
        <v>0.1</v>
      </c>
      <c r="G25" s="34">
        <f>+F25*C25</f>
        <v>0.4</v>
      </c>
      <c r="H25" s="35">
        <f>+F25*E25</f>
        <v>0.125</v>
      </c>
    </row>
    <row r="26" spans="1:8" ht="70.5" customHeight="1">
      <c r="A26" s="53" t="s">
        <v>52</v>
      </c>
      <c r="B26" s="253" t="s">
        <v>446</v>
      </c>
      <c r="C26" s="38">
        <v>4</v>
      </c>
      <c r="D26" s="55"/>
      <c r="E26" s="38"/>
      <c r="F26" s="40"/>
      <c r="G26" s="40"/>
      <c r="H26" s="41"/>
    </row>
    <row r="27" spans="1:8" ht="33.950000000000003" customHeight="1">
      <c r="A27" s="53" t="s">
        <v>53</v>
      </c>
      <c r="B27" s="45"/>
      <c r="C27" s="38"/>
      <c r="D27" s="46"/>
      <c r="E27" s="38"/>
      <c r="F27" s="40"/>
      <c r="G27" s="40"/>
      <c r="H27" s="41"/>
    </row>
    <row r="28" spans="1:8" ht="153">
      <c r="A28" s="53" t="s">
        <v>54</v>
      </c>
      <c r="B28" s="53"/>
      <c r="C28" s="38"/>
      <c r="D28" s="116" t="s">
        <v>433</v>
      </c>
      <c r="E28" s="38">
        <v>1</v>
      </c>
      <c r="F28" s="40"/>
      <c r="G28" s="40"/>
      <c r="H28" s="41"/>
    </row>
    <row r="29" spans="1:8" ht="38.25">
      <c r="A29" s="53" t="s">
        <v>55</v>
      </c>
      <c r="B29" s="53"/>
      <c r="C29" s="38"/>
      <c r="D29" s="116" t="s">
        <v>434</v>
      </c>
      <c r="E29" s="38">
        <v>2</v>
      </c>
      <c r="F29" s="40"/>
      <c r="G29" s="40"/>
      <c r="H29" s="41"/>
    </row>
    <row r="30" spans="1:8" ht="153">
      <c r="A30" s="37" t="s">
        <v>56</v>
      </c>
      <c r="B30" s="53"/>
      <c r="C30" s="38"/>
      <c r="D30" s="55" t="s">
        <v>420</v>
      </c>
      <c r="E30" s="38">
        <v>1</v>
      </c>
      <c r="F30" s="40"/>
      <c r="G30" s="40"/>
      <c r="H30" s="41"/>
    </row>
    <row r="31" spans="1:8" ht="63.75">
      <c r="A31" s="53" t="s">
        <v>183</v>
      </c>
      <c r="B31" s="53"/>
      <c r="C31" s="38"/>
      <c r="D31" s="116" t="s">
        <v>427</v>
      </c>
      <c r="E31" s="38">
        <v>1</v>
      </c>
      <c r="F31" s="40"/>
      <c r="G31" s="40"/>
      <c r="H31" s="41"/>
    </row>
    <row r="32" spans="1:8" s="36" customFormat="1">
      <c r="A32" s="33" t="s">
        <v>59</v>
      </c>
      <c r="B32" s="33"/>
      <c r="C32" s="57">
        <f>AVERAGE(C33:C44)</f>
        <v>3</v>
      </c>
      <c r="D32" s="33"/>
      <c r="E32" s="34">
        <f>AVERAGE(E33:E44)</f>
        <v>1</v>
      </c>
      <c r="F32" s="34">
        <v>0.1</v>
      </c>
      <c r="G32" s="34">
        <f>+F32*C32</f>
        <v>0.30000000000000004</v>
      </c>
      <c r="H32" s="35">
        <f>+F32*E32</f>
        <v>0.1</v>
      </c>
    </row>
    <row r="33" spans="1:8">
      <c r="A33" s="37" t="s">
        <v>184</v>
      </c>
      <c r="B33" s="45"/>
      <c r="C33" s="54"/>
      <c r="D33" s="55"/>
      <c r="E33" s="54"/>
      <c r="F33" s="99"/>
      <c r="G33" s="40"/>
      <c r="H33" s="41"/>
    </row>
    <row r="34" spans="1:8" ht="21.95" customHeight="1">
      <c r="A34" s="37" t="s">
        <v>185</v>
      </c>
      <c r="B34" s="45"/>
      <c r="C34" s="54"/>
      <c r="D34" s="55"/>
      <c r="E34" s="54"/>
      <c r="F34" s="99"/>
      <c r="G34" s="40"/>
      <c r="H34" s="41"/>
    </row>
    <row r="35" spans="1:8" ht="63.75">
      <c r="A35" s="382" t="s">
        <v>186</v>
      </c>
      <c r="B35" s="240" t="s">
        <v>425</v>
      </c>
      <c r="C35" s="54">
        <v>3</v>
      </c>
      <c r="D35" s="55" t="s">
        <v>421</v>
      </c>
      <c r="E35" s="54">
        <v>1</v>
      </c>
      <c r="F35" s="99"/>
      <c r="G35" s="40"/>
      <c r="H35" s="41"/>
    </row>
    <row r="36" spans="1:8" ht="38.25">
      <c r="A36" s="383"/>
      <c r="B36" s="240"/>
      <c r="C36" s="54"/>
      <c r="D36" s="241" t="s">
        <v>435</v>
      </c>
      <c r="E36" s="54">
        <v>1</v>
      </c>
      <c r="F36" s="99"/>
      <c r="G36" s="40"/>
      <c r="H36" s="41"/>
    </row>
    <row r="37" spans="1:8">
      <c r="A37" s="53" t="s">
        <v>62</v>
      </c>
      <c r="B37" s="58"/>
      <c r="C37" s="54"/>
      <c r="E37" s="54"/>
      <c r="F37" s="99"/>
      <c r="G37" s="40"/>
      <c r="H37" s="41"/>
    </row>
    <row r="38" spans="1:8">
      <c r="A38" s="394" t="s">
        <v>63</v>
      </c>
      <c r="B38" s="45"/>
      <c r="C38" s="54"/>
      <c r="D38" s="56"/>
      <c r="E38" s="54"/>
      <c r="F38" s="99"/>
      <c r="G38" s="40"/>
      <c r="H38" s="41"/>
    </row>
    <row r="39" spans="1:8">
      <c r="A39" s="395"/>
      <c r="B39" s="45"/>
      <c r="C39" s="54"/>
      <c r="D39" s="56"/>
      <c r="E39" s="54"/>
      <c r="F39" s="99"/>
      <c r="G39" s="40"/>
      <c r="H39" s="41"/>
    </row>
    <row r="40" spans="1:8">
      <c r="A40" s="53" t="s">
        <v>64</v>
      </c>
      <c r="B40" s="45"/>
      <c r="C40" s="54"/>
      <c r="D40" s="56"/>
      <c r="E40" s="54"/>
      <c r="F40" s="99"/>
      <c r="G40" s="40"/>
      <c r="H40" s="41"/>
    </row>
    <row r="41" spans="1:8" ht="25.5">
      <c r="A41" s="53" t="s">
        <v>65</v>
      </c>
      <c r="B41" s="45"/>
      <c r="C41" s="54"/>
      <c r="D41" s="55"/>
      <c r="E41" s="54"/>
      <c r="F41" s="99"/>
      <c r="G41" s="40"/>
      <c r="H41" s="41"/>
    </row>
    <row r="42" spans="1:8">
      <c r="A42" s="53" t="s">
        <v>66</v>
      </c>
      <c r="B42" s="45"/>
      <c r="C42" s="54"/>
      <c r="D42" s="56"/>
      <c r="E42" s="54"/>
      <c r="F42" s="99"/>
      <c r="G42" s="40"/>
      <c r="H42" s="41"/>
    </row>
    <row r="43" spans="1:8">
      <c r="A43" s="53" t="s">
        <v>187</v>
      </c>
      <c r="B43" s="45"/>
      <c r="C43" s="54"/>
      <c r="D43" s="55"/>
      <c r="E43" s="54"/>
      <c r="F43" s="99"/>
      <c r="G43" s="40"/>
      <c r="H43" s="41"/>
    </row>
    <row r="44" spans="1:8">
      <c r="A44" s="53" t="s">
        <v>68</v>
      </c>
      <c r="B44" s="45"/>
      <c r="C44" s="54"/>
      <c r="D44" s="55"/>
      <c r="E44" s="54"/>
      <c r="F44" s="99"/>
      <c r="G44" s="40"/>
      <c r="H44" s="41"/>
    </row>
    <row r="45" spans="1:8" s="36" customFormat="1">
      <c r="A45" s="33" t="s">
        <v>70</v>
      </c>
      <c r="B45" s="33"/>
      <c r="C45" s="34">
        <f>AVERAGE(C46:C49)</f>
        <v>4</v>
      </c>
      <c r="D45" s="32"/>
      <c r="E45" s="34">
        <f>AVERAGE(E46:E49)</f>
        <v>1</v>
      </c>
      <c r="F45" s="34">
        <v>0.15</v>
      </c>
      <c r="G45" s="34">
        <f>+F45*C45</f>
        <v>0.6</v>
      </c>
      <c r="H45" s="35">
        <f>+F45*E45</f>
        <v>0.15</v>
      </c>
    </row>
    <row r="46" spans="1:8">
      <c r="A46" s="53" t="s">
        <v>71</v>
      </c>
      <c r="B46" s="45"/>
      <c r="C46" s="54"/>
      <c r="D46" s="56"/>
      <c r="E46" s="54"/>
      <c r="F46" s="40"/>
      <c r="G46" s="40"/>
      <c r="H46" s="41"/>
    </row>
    <row r="47" spans="1:8" ht="76.5">
      <c r="A47" s="53" t="s">
        <v>72</v>
      </c>
      <c r="B47" s="240" t="s">
        <v>423</v>
      </c>
      <c r="C47" s="54">
        <v>4</v>
      </c>
      <c r="D47" s="258" t="s">
        <v>447</v>
      </c>
      <c r="E47" s="40">
        <v>1</v>
      </c>
      <c r="F47" s="42"/>
      <c r="G47" s="40"/>
      <c r="H47" s="41"/>
    </row>
    <row r="48" spans="1:8" ht="102">
      <c r="A48" s="53" t="s">
        <v>73</v>
      </c>
      <c r="B48" s="45" t="s">
        <v>428</v>
      </c>
      <c r="C48" s="54">
        <v>4</v>
      </c>
      <c r="D48" s="55"/>
      <c r="E48" s="54"/>
      <c r="F48" s="40"/>
      <c r="G48" s="40"/>
      <c r="H48" s="41"/>
    </row>
    <row r="49" spans="1:8">
      <c r="A49" s="53" t="s">
        <v>188</v>
      </c>
      <c r="B49" s="45"/>
      <c r="C49" s="54"/>
      <c r="D49" s="56"/>
      <c r="E49" s="54"/>
      <c r="F49" s="40"/>
      <c r="G49" s="40"/>
      <c r="H49" s="41"/>
    </row>
    <row r="50" spans="1:8" s="29" customFormat="1">
      <c r="A50" s="389" t="s">
        <v>78</v>
      </c>
      <c r="B50" s="389"/>
      <c r="C50" s="389"/>
      <c r="D50" s="389"/>
      <c r="E50" s="389"/>
      <c r="F50" s="389"/>
      <c r="G50" s="389"/>
      <c r="H50" s="389"/>
    </row>
    <row r="51" spans="1:8" s="36" customFormat="1">
      <c r="A51" s="33" t="s">
        <v>79</v>
      </c>
      <c r="B51" s="33"/>
      <c r="C51" s="34">
        <f>AVERAGE(C52:C54)</f>
        <v>3</v>
      </c>
      <c r="D51" s="32"/>
      <c r="E51" s="34">
        <f>AVERAGE(E52:E54)</f>
        <v>2</v>
      </c>
      <c r="F51" s="34">
        <v>0.05</v>
      </c>
      <c r="G51" s="34">
        <f>+F51*C51</f>
        <v>0.15000000000000002</v>
      </c>
      <c r="H51" s="35">
        <f>+F51*E51</f>
        <v>0.1</v>
      </c>
    </row>
    <row r="52" spans="1:8" ht="24.95" customHeight="1">
      <c r="A52" s="46" t="s">
        <v>81</v>
      </c>
      <c r="B52" s="58"/>
      <c r="C52" s="54"/>
      <c r="D52" s="241"/>
      <c r="E52" s="38"/>
      <c r="F52" s="40"/>
      <c r="G52" s="40"/>
      <c r="H52" s="41"/>
    </row>
    <row r="53" spans="1:8" ht="42.6" customHeight="1">
      <c r="A53" s="116" t="s">
        <v>82</v>
      </c>
      <c r="B53" s="240" t="s">
        <v>448</v>
      </c>
      <c r="C53" s="54">
        <v>3</v>
      </c>
      <c r="D53" s="55"/>
      <c r="E53" s="38"/>
      <c r="F53" s="40"/>
      <c r="G53" s="40"/>
      <c r="H53" s="41"/>
    </row>
    <row r="54" spans="1:8" ht="75" customHeight="1">
      <c r="A54" s="37" t="s">
        <v>83</v>
      </c>
      <c r="B54" s="45"/>
      <c r="C54" s="54"/>
      <c r="D54" s="241" t="s">
        <v>449</v>
      </c>
      <c r="E54" s="38">
        <v>2</v>
      </c>
      <c r="F54" s="40"/>
      <c r="G54" s="40"/>
      <c r="H54" s="41"/>
    </row>
    <row r="55" spans="1:8" s="36" customFormat="1">
      <c r="A55" s="33" t="s">
        <v>84</v>
      </c>
      <c r="B55" s="33"/>
      <c r="C55" s="34">
        <f>AVERAGE(C56:C56)</f>
        <v>3</v>
      </c>
      <c r="D55" s="32"/>
      <c r="E55" s="34">
        <f>AVERAGE(E56:E56)</f>
        <v>1</v>
      </c>
      <c r="F55" s="34">
        <v>0.05</v>
      </c>
      <c r="G55" s="34">
        <f>+F55*C55</f>
        <v>0.15000000000000002</v>
      </c>
      <c r="H55" s="35">
        <f>+F55*E55</f>
        <v>0.05</v>
      </c>
    </row>
    <row r="56" spans="1:8" ht="102">
      <c r="A56" s="44" t="s">
        <v>86</v>
      </c>
      <c r="B56" s="253" t="s">
        <v>436</v>
      </c>
      <c r="C56" s="38">
        <v>3</v>
      </c>
      <c r="D56" s="241" t="s">
        <v>437</v>
      </c>
      <c r="E56" s="54">
        <v>1</v>
      </c>
      <c r="F56" s="40"/>
      <c r="G56" s="40"/>
      <c r="H56" s="41"/>
    </row>
    <row r="57" spans="1:8">
      <c r="A57" s="44"/>
      <c r="B57" s="53"/>
      <c r="C57" s="38"/>
      <c r="D57" s="55"/>
      <c r="E57" s="54"/>
      <c r="F57" s="40"/>
      <c r="G57" s="40"/>
      <c r="H57" s="41"/>
    </row>
    <row r="58" spans="1:8" s="36" customFormat="1">
      <c r="A58" s="33" t="s">
        <v>88</v>
      </c>
      <c r="B58" s="33"/>
      <c r="C58" s="34">
        <f>AVERAGE(C59:C63)</f>
        <v>3.4</v>
      </c>
      <c r="D58" s="32"/>
      <c r="E58" s="34">
        <f>AVERAGE(E59:E63)</f>
        <v>1</v>
      </c>
      <c r="F58" s="34">
        <v>0.15</v>
      </c>
      <c r="G58" s="34">
        <f>+F58*C58</f>
        <v>0.51</v>
      </c>
      <c r="H58" s="35">
        <f>+F58*E58</f>
        <v>0.15</v>
      </c>
    </row>
    <row r="59" spans="1:8" ht="102">
      <c r="A59" s="396" t="s">
        <v>89</v>
      </c>
      <c r="B59" s="240" t="s">
        <v>438</v>
      </c>
      <c r="C59" s="54">
        <v>3</v>
      </c>
      <c r="D59" s="56" t="s">
        <v>429</v>
      </c>
      <c r="E59" s="54">
        <v>1</v>
      </c>
      <c r="F59" s="40"/>
      <c r="G59" s="40"/>
      <c r="H59" s="41"/>
    </row>
    <row r="60" spans="1:8" ht="86.1" customHeight="1">
      <c r="A60" s="397"/>
      <c r="B60" s="254" t="s">
        <v>439</v>
      </c>
      <c r="C60" s="54">
        <v>3</v>
      </c>
      <c r="D60" s="56" t="s">
        <v>430</v>
      </c>
      <c r="E60" s="54">
        <v>1</v>
      </c>
      <c r="F60" s="40"/>
      <c r="G60" s="40"/>
      <c r="H60" s="41"/>
    </row>
    <row r="61" spans="1:8" ht="86.1" customHeight="1">
      <c r="A61" s="249"/>
      <c r="B61" s="239" t="s">
        <v>431</v>
      </c>
      <c r="C61" s="54">
        <v>4</v>
      </c>
      <c r="D61" s="56"/>
      <c r="E61" s="54"/>
      <c r="F61" s="40"/>
      <c r="G61" s="40"/>
      <c r="H61" s="41"/>
    </row>
    <row r="62" spans="1:8" ht="242.25">
      <c r="A62" s="37" t="s">
        <v>90</v>
      </c>
      <c r="B62" s="240" t="s">
        <v>440</v>
      </c>
      <c r="C62" s="54">
        <v>4</v>
      </c>
      <c r="D62" s="241" t="s">
        <v>441</v>
      </c>
      <c r="E62" s="54">
        <v>1</v>
      </c>
      <c r="F62" s="40"/>
      <c r="G62" s="40"/>
      <c r="H62" s="41"/>
    </row>
    <row r="63" spans="1:8" ht="135.6" customHeight="1">
      <c r="A63" s="53" t="s">
        <v>91</v>
      </c>
      <c r="B63" s="239" t="s">
        <v>422</v>
      </c>
      <c r="C63" s="54">
        <v>3</v>
      </c>
      <c r="D63" s="55"/>
      <c r="E63" s="54"/>
      <c r="F63" s="40"/>
      <c r="G63" s="40"/>
      <c r="H63" s="41"/>
    </row>
    <row r="64" spans="1:8" s="36" customFormat="1" ht="37.5" customHeight="1">
      <c r="A64" s="53" t="s">
        <v>94</v>
      </c>
      <c r="B64" s="240" t="s">
        <v>424</v>
      </c>
      <c r="C64" s="54">
        <v>3</v>
      </c>
    </row>
    <row r="65" spans="1:8">
      <c r="A65" s="33" t="s">
        <v>95</v>
      </c>
      <c r="B65" s="33"/>
      <c r="C65" s="34" t="e">
        <f ca="1">AVERAGE(C65:C66)</f>
        <v>#DIV/0!</v>
      </c>
      <c r="D65" s="32"/>
      <c r="E65" s="34" t="e">
        <f ca="1">AVERAGE(E65:E69)</f>
        <v>#DIV/0!</v>
      </c>
      <c r="F65" s="34">
        <v>0.05</v>
      </c>
      <c r="G65" s="34"/>
      <c r="H65" s="35"/>
    </row>
    <row r="66" spans="1:8">
      <c r="A66" s="46"/>
      <c r="B66" s="42"/>
      <c r="C66" s="38"/>
      <c r="D66" s="46"/>
      <c r="E66" s="38"/>
      <c r="F66" s="40"/>
      <c r="G66" s="40"/>
      <c r="H66" s="41"/>
    </row>
    <row r="67" spans="1:8" s="36" customFormat="1">
      <c r="A67" s="53"/>
      <c r="B67" s="53"/>
    </row>
    <row r="68" spans="1:8" s="36" customFormat="1">
      <c r="A68" s="208" t="s">
        <v>189</v>
      </c>
      <c r="B68" s="208"/>
      <c r="C68" s="208"/>
      <c r="D68" s="208"/>
      <c r="E68" s="208"/>
      <c r="F68" s="384">
        <f>SUM(F4:F67)</f>
        <v>1</v>
      </c>
      <c r="G68" s="34">
        <f>SUM(G4,G9,G13,G17,G25,G32,G45,G51,G55,G58,G65,)</f>
        <v>2.8599999999999994</v>
      </c>
      <c r="H68" s="34">
        <f>SUM(H4,H9,H13,H17,H25,H32,H45,H51,H55,H58,H65,)</f>
        <v>1.0583333333333333</v>
      </c>
    </row>
    <row r="69" spans="1:8">
      <c r="A69" s="208"/>
      <c r="B69" s="208"/>
      <c r="C69" s="208"/>
      <c r="D69" s="208"/>
      <c r="E69" s="208"/>
      <c r="F69" s="385"/>
      <c r="G69" s="386">
        <f>AVERAGE(G68:H68)</f>
        <v>1.9591666666666665</v>
      </c>
      <c r="H69" s="387"/>
    </row>
    <row r="70" spans="1:8">
      <c r="A70" s="43"/>
      <c r="B70" s="42"/>
      <c r="C70" s="42"/>
      <c r="E70" s="42"/>
      <c r="F70" s="42"/>
      <c r="H70" s="42"/>
    </row>
    <row r="71" spans="1:8">
      <c r="A71" s="43"/>
    </row>
    <row r="72" spans="1:8">
      <c r="A72" s="43"/>
    </row>
    <row r="73" spans="1:8">
      <c r="A73" s="43"/>
    </row>
    <row r="74" spans="1:8">
      <c r="A74" s="43"/>
    </row>
    <row r="75" spans="1:8">
      <c r="A75" s="43"/>
    </row>
    <row r="76" spans="1:8">
      <c r="A76" s="43"/>
    </row>
    <row r="77" spans="1:8">
      <c r="A77" s="43"/>
    </row>
    <row r="78" spans="1:8">
      <c r="A78" s="43"/>
    </row>
    <row r="79" spans="1:8">
      <c r="A79" s="43"/>
    </row>
    <row r="80" spans="1:8">
      <c r="A80" s="43"/>
    </row>
    <row r="81" spans="1:1">
      <c r="A81" s="43"/>
    </row>
    <row r="82" spans="1:1">
      <c r="A82" s="43"/>
    </row>
  </sheetData>
  <mergeCells count="16">
    <mergeCell ref="A35:A36"/>
    <mergeCell ref="F68:F69"/>
    <mergeCell ref="G69:H69"/>
    <mergeCell ref="G1:H1"/>
    <mergeCell ref="A3:H3"/>
    <mergeCell ref="A10:A12"/>
    <mergeCell ref="A16:E16"/>
    <mergeCell ref="A38:A39"/>
    <mergeCell ref="A50:H50"/>
    <mergeCell ref="A1:A2"/>
    <mergeCell ref="B1:B2"/>
    <mergeCell ref="C1:C2"/>
    <mergeCell ref="D1:D2"/>
    <mergeCell ref="E1:E2"/>
    <mergeCell ref="F1:F2"/>
    <mergeCell ref="A59:A60"/>
  </mergeCells>
  <printOptions horizontalCentered="1"/>
  <pageMargins left="0.43307086614173229" right="0.43307086614173229" top="1.4960629921259843" bottom="0.70866141732283472" header="0.59055118110236227" footer="0.39370078740157483"/>
  <pageSetup orientation="landscape" horizontalDpi="4294967293" r:id="rId1"/>
  <headerFooter alignWithMargins="0">
    <oddHeader>&amp;C&amp;"Arial,Negrita"ESE HOSPITAL ---------------------------PLAN DE DESARROLLO INSTITUCIONAL 2012-2016EVALUACIÓN CONTEXTO EXTERNO</oddHeader>
    <oddFooter>&amp;LPLAN DESARROLLO 2012- 2016&amp;R&amp;P</oddFooter>
  </headerFooter>
</worksheet>
</file>

<file path=xl/worksheets/sheet4.xml><?xml version="1.0" encoding="utf-8"?>
<worksheet xmlns="http://schemas.openxmlformats.org/spreadsheetml/2006/main" xmlns:r="http://schemas.openxmlformats.org/officeDocument/2006/relationships">
  <dimension ref="A1:H82"/>
  <sheetViews>
    <sheetView zoomScaleSheetLayoutView="130" workbookViewId="0">
      <pane ySplit="2" topLeftCell="A64" activePane="bottomLeft" state="frozen"/>
      <selection pane="bottomLeft" activeCell="D5" sqref="D5"/>
    </sheetView>
  </sheetViews>
  <sheetFormatPr baseColWidth="10" defaultColWidth="11.42578125" defaultRowHeight="12.75"/>
  <cols>
    <col min="1" max="1" width="35.5703125" style="42" customWidth="1"/>
    <col min="2" max="2" width="20.140625" style="43" customWidth="1"/>
    <col min="3" max="3" width="20.140625" style="59" customWidth="1"/>
    <col min="4" max="4" width="20.140625" style="42" customWidth="1"/>
    <col min="5" max="5" width="20.140625" style="59" customWidth="1"/>
    <col min="6" max="6" width="20.140625" style="60" customWidth="1"/>
    <col min="7" max="7" width="15.140625" style="60" customWidth="1"/>
    <col min="8" max="8" width="13.85546875" style="61" customWidth="1"/>
    <col min="9" max="16384" width="11.42578125" style="42"/>
  </cols>
  <sheetData>
    <row r="1" spans="1:8" s="29" customFormat="1">
      <c r="A1" s="388" t="s">
        <v>28</v>
      </c>
      <c r="B1" s="388" t="s">
        <v>31</v>
      </c>
      <c r="C1" s="388" t="s">
        <v>176</v>
      </c>
      <c r="D1" s="388" t="s">
        <v>32</v>
      </c>
      <c r="E1" s="388" t="s">
        <v>176</v>
      </c>
      <c r="F1" s="388" t="s">
        <v>177</v>
      </c>
      <c r="G1" s="388" t="s">
        <v>178</v>
      </c>
      <c r="H1" s="388"/>
    </row>
    <row r="2" spans="1:8" s="29" customFormat="1">
      <c r="A2" s="388"/>
      <c r="B2" s="388"/>
      <c r="C2" s="388"/>
      <c r="D2" s="388"/>
      <c r="E2" s="388"/>
      <c r="F2" s="388"/>
      <c r="G2" s="30" t="s">
        <v>31</v>
      </c>
      <c r="H2" s="31" t="s">
        <v>32</v>
      </c>
    </row>
    <row r="3" spans="1:8" s="29" customFormat="1">
      <c r="A3" s="389" t="s">
        <v>29</v>
      </c>
      <c r="B3" s="389"/>
      <c r="C3" s="389"/>
      <c r="D3" s="389"/>
      <c r="E3" s="389"/>
      <c r="F3" s="389"/>
      <c r="G3" s="389"/>
      <c r="H3" s="389"/>
    </row>
    <row r="4" spans="1:8" s="36" customFormat="1">
      <c r="A4" s="220" t="s">
        <v>30</v>
      </c>
      <c r="B4" s="33"/>
      <c r="C4" s="34" t="e">
        <f>AVERAGE(C5:C8)</f>
        <v>#DIV/0!</v>
      </c>
      <c r="D4" s="220"/>
      <c r="E4" s="34">
        <f>AVERAGE(E5:E8)</f>
        <v>1</v>
      </c>
      <c r="F4" s="34">
        <v>0.1</v>
      </c>
      <c r="G4" s="34"/>
      <c r="H4" s="35">
        <f>+F4*E4</f>
        <v>0.1</v>
      </c>
    </row>
    <row r="5" spans="1:8" ht="51">
      <c r="A5" s="252" t="s">
        <v>33</v>
      </c>
      <c r="B5" s="115"/>
      <c r="C5" s="38"/>
      <c r="D5" s="250" t="s">
        <v>432</v>
      </c>
      <c r="E5" s="39">
        <v>1</v>
      </c>
      <c r="F5" s="40"/>
      <c r="G5" s="40"/>
      <c r="H5" s="41"/>
    </row>
    <row r="6" spans="1:8" ht="38.25">
      <c r="A6" s="251" t="s">
        <v>34</v>
      </c>
      <c r="B6" s="255"/>
      <c r="C6" s="38"/>
      <c r="D6" s="44"/>
      <c r="E6" s="38"/>
      <c r="F6" s="40"/>
      <c r="G6" s="40"/>
      <c r="H6" s="41"/>
    </row>
    <row r="7" spans="1:8" ht="38.25">
      <c r="A7" s="251" t="s">
        <v>35</v>
      </c>
      <c r="B7" s="115"/>
      <c r="C7" s="38"/>
      <c r="D7" s="44"/>
      <c r="E7" s="38"/>
      <c r="F7" s="40"/>
      <c r="G7" s="40"/>
      <c r="H7" s="41"/>
    </row>
    <row r="8" spans="1:8" ht="56.1" customHeight="1">
      <c r="A8" s="252" t="s">
        <v>39</v>
      </c>
      <c r="B8" s="45"/>
      <c r="C8" s="38"/>
      <c r="D8" s="46"/>
      <c r="E8" s="38"/>
      <c r="F8" s="40"/>
      <c r="G8" s="40"/>
      <c r="H8" s="41"/>
    </row>
    <row r="9" spans="1:8" s="36" customFormat="1" ht="25.5">
      <c r="A9" s="33" t="s">
        <v>40</v>
      </c>
      <c r="B9" s="33"/>
      <c r="C9" s="34" t="e">
        <f>AVERAGE(C10:C12)</f>
        <v>#DIV/0!</v>
      </c>
      <c r="D9" s="220"/>
      <c r="E9" s="34" t="e">
        <f>AVERAGE(E10:E12)</f>
        <v>#DIV/0!</v>
      </c>
      <c r="F9" s="34"/>
      <c r="G9" s="34"/>
      <c r="H9" s="35"/>
    </row>
    <row r="10" spans="1:8" s="51" customFormat="1">
      <c r="A10" s="390" t="s">
        <v>41</v>
      </c>
      <c r="B10" s="253"/>
      <c r="C10" s="47"/>
      <c r="D10" s="48"/>
      <c r="E10" s="49"/>
      <c r="F10" s="49"/>
      <c r="G10" s="49"/>
      <c r="H10" s="50"/>
    </row>
    <row r="11" spans="1:8" s="51" customFormat="1">
      <c r="A11" s="391"/>
      <c r="B11" s="115"/>
      <c r="C11" s="47"/>
      <c r="D11" s="48"/>
      <c r="E11" s="49"/>
      <c r="F11" s="49"/>
      <c r="G11" s="49"/>
      <c r="H11" s="50"/>
    </row>
    <row r="12" spans="1:8">
      <c r="A12" s="392"/>
      <c r="B12" s="115"/>
      <c r="C12" s="52"/>
      <c r="D12" s="46"/>
      <c r="E12" s="38"/>
      <c r="F12" s="40"/>
      <c r="G12" s="40"/>
      <c r="H12" s="41"/>
    </row>
    <row r="13" spans="1:8" s="36" customFormat="1">
      <c r="A13" s="33" t="s">
        <v>42</v>
      </c>
      <c r="B13" s="33"/>
      <c r="C13" s="34" t="e">
        <f>AVERAGE(C14)</f>
        <v>#DIV/0!</v>
      </c>
      <c r="D13" s="220"/>
      <c r="E13" s="34">
        <f>AVERAGE(E14:E23)</f>
        <v>1</v>
      </c>
      <c r="F13" s="34">
        <v>0.1</v>
      </c>
      <c r="G13" s="34"/>
      <c r="H13" s="35">
        <f>+F13*E13</f>
        <v>0.1</v>
      </c>
    </row>
    <row r="14" spans="1:8" ht="40.5" customHeight="1">
      <c r="A14" s="115" t="s">
        <v>43</v>
      </c>
      <c r="B14" s="45"/>
      <c r="C14" s="38"/>
      <c r="D14" s="46"/>
      <c r="E14" s="38"/>
      <c r="F14" s="40"/>
      <c r="G14" s="40"/>
      <c r="H14" s="41"/>
    </row>
    <row r="15" spans="1:8" s="29" customFormat="1" ht="51.6" customHeight="1">
      <c r="A15" s="116" t="s">
        <v>73</v>
      </c>
      <c r="B15" s="256"/>
      <c r="C15" s="38"/>
      <c r="D15" s="116"/>
      <c r="E15" s="257"/>
      <c r="F15" s="46"/>
      <c r="G15" s="46"/>
      <c r="H15" s="46"/>
    </row>
    <row r="16" spans="1:8" s="29" customFormat="1">
      <c r="A16" s="388" t="s">
        <v>44</v>
      </c>
      <c r="B16" s="393"/>
      <c r="C16" s="393"/>
      <c r="D16" s="393"/>
      <c r="E16" s="393"/>
    </row>
    <row r="17" spans="1:8" s="36" customFormat="1">
      <c r="A17" s="33" t="s">
        <v>179</v>
      </c>
      <c r="B17" s="33"/>
      <c r="C17" s="34" t="e">
        <f>AVERAGE(C18:C24)</f>
        <v>#DIV/0!</v>
      </c>
      <c r="D17" s="220"/>
      <c r="E17" s="34">
        <f>AVERAGE(E18:E24)</f>
        <v>1</v>
      </c>
      <c r="F17" s="34">
        <v>0.15</v>
      </c>
      <c r="G17" s="34"/>
      <c r="H17" s="35">
        <f>+F17*E17</f>
        <v>0.15</v>
      </c>
    </row>
    <row r="18" spans="1:8" ht="25.5">
      <c r="A18" s="53" t="s">
        <v>180</v>
      </c>
      <c r="B18" s="45"/>
      <c r="C18" s="54"/>
      <c r="D18" s="55"/>
      <c r="E18" s="38"/>
      <c r="F18" s="40"/>
      <c r="G18" s="40"/>
      <c r="H18" s="41"/>
    </row>
    <row r="19" spans="1:8">
      <c r="A19" s="53" t="s">
        <v>181</v>
      </c>
      <c r="B19" s="45"/>
      <c r="C19" s="54"/>
      <c r="D19" s="55"/>
      <c r="E19" s="38"/>
      <c r="F19" s="40"/>
      <c r="G19" s="40"/>
      <c r="H19" s="41"/>
    </row>
    <row r="20" spans="1:8">
      <c r="A20" s="53" t="s">
        <v>182</v>
      </c>
      <c r="B20" s="45"/>
      <c r="C20" s="54"/>
      <c r="D20" s="55"/>
      <c r="E20" s="38"/>
      <c r="F20" s="40"/>
      <c r="G20" s="40"/>
      <c r="H20" s="41"/>
    </row>
    <row r="21" spans="1:8" ht="25.5">
      <c r="A21" s="45" t="s">
        <v>47</v>
      </c>
      <c r="B21" s="45"/>
      <c r="C21" s="54"/>
      <c r="D21" s="241" t="s">
        <v>426</v>
      </c>
      <c r="E21" s="54">
        <v>1</v>
      </c>
      <c r="F21" s="40"/>
      <c r="G21" s="40"/>
      <c r="H21" s="41"/>
    </row>
    <row r="22" spans="1:8">
      <c r="A22" s="45" t="s">
        <v>48</v>
      </c>
      <c r="B22" s="58"/>
      <c r="C22" s="54"/>
      <c r="D22" s="55"/>
      <c r="E22" s="54"/>
      <c r="F22" s="40"/>
      <c r="G22" s="40"/>
      <c r="H22" s="41"/>
    </row>
    <row r="23" spans="1:8">
      <c r="A23" s="58" t="s">
        <v>49</v>
      </c>
      <c r="B23" s="240"/>
      <c r="C23" s="54"/>
      <c r="D23" s="56"/>
      <c r="E23" s="54"/>
      <c r="F23" s="40"/>
      <c r="G23" s="40"/>
      <c r="H23" s="41"/>
    </row>
    <row r="24" spans="1:8">
      <c r="A24" s="45" t="s">
        <v>50</v>
      </c>
      <c r="B24" s="45"/>
      <c r="C24" s="54"/>
      <c r="D24" s="55"/>
      <c r="E24" s="54"/>
      <c r="F24" s="40"/>
      <c r="G24" s="40"/>
      <c r="H24" s="41"/>
    </row>
    <row r="25" spans="1:8" s="36" customFormat="1">
      <c r="A25" s="33" t="s">
        <v>51</v>
      </c>
      <c r="B25" s="33"/>
      <c r="C25" s="34">
        <f>AVERAGE(C26:C31)</f>
        <v>4</v>
      </c>
      <c r="D25" s="220"/>
      <c r="E25" s="34">
        <f>AVERAGE(E26:E31)</f>
        <v>1</v>
      </c>
      <c r="F25" s="34">
        <v>0.1</v>
      </c>
      <c r="G25" s="34">
        <f>+F25*C25</f>
        <v>0.4</v>
      </c>
      <c r="H25" s="35">
        <f>+F25*E25</f>
        <v>0.1</v>
      </c>
    </row>
    <row r="26" spans="1:8" ht="70.5" customHeight="1">
      <c r="A26" s="53" t="s">
        <v>52</v>
      </c>
      <c r="B26" s="253" t="s">
        <v>446</v>
      </c>
      <c r="C26" s="38">
        <v>4</v>
      </c>
      <c r="D26" s="55"/>
      <c r="E26" s="38"/>
      <c r="F26" s="40"/>
      <c r="G26" s="40"/>
      <c r="H26" s="41"/>
    </row>
    <row r="27" spans="1:8" ht="33.950000000000003" customHeight="1">
      <c r="A27" s="53" t="s">
        <v>53</v>
      </c>
      <c r="B27" s="45"/>
      <c r="C27" s="38"/>
      <c r="D27" s="46"/>
      <c r="E27" s="38"/>
      <c r="F27" s="40"/>
      <c r="G27" s="40"/>
      <c r="H27" s="41"/>
    </row>
    <row r="28" spans="1:8" ht="153">
      <c r="A28" s="53" t="s">
        <v>54</v>
      </c>
      <c r="B28" s="53"/>
      <c r="C28" s="38"/>
      <c r="D28" s="116" t="s">
        <v>433</v>
      </c>
      <c r="E28" s="38">
        <v>1</v>
      </c>
      <c r="F28" s="40"/>
      <c r="G28" s="40"/>
      <c r="H28" s="41"/>
    </row>
    <row r="29" spans="1:8">
      <c r="A29" s="53" t="s">
        <v>55</v>
      </c>
      <c r="B29" s="53"/>
      <c r="C29" s="38"/>
      <c r="D29" s="116"/>
      <c r="E29" s="38"/>
      <c r="F29" s="40"/>
      <c r="G29" s="40"/>
      <c r="H29" s="41"/>
    </row>
    <row r="30" spans="1:8" ht="153">
      <c r="A30" s="115" t="s">
        <v>56</v>
      </c>
      <c r="B30" s="53"/>
      <c r="C30" s="38"/>
      <c r="D30" s="241" t="s">
        <v>484</v>
      </c>
      <c r="E30" s="38">
        <v>1</v>
      </c>
      <c r="F30" s="40"/>
      <c r="G30" s="40"/>
      <c r="H30" s="41"/>
    </row>
    <row r="31" spans="1:8" ht="63.75">
      <c r="A31" s="53" t="s">
        <v>183</v>
      </c>
      <c r="B31" s="53"/>
      <c r="C31" s="38"/>
      <c r="D31" s="116" t="s">
        <v>427</v>
      </c>
      <c r="E31" s="38">
        <v>1</v>
      </c>
      <c r="F31" s="40"/>
      <c r="G31" s="40"/>
      <c r="H31" s="41"/>
    </row>
    <row r="32" spans="1:8" s="36" customFormat="1">
      <c r="A32" s="33" t="s">
        <v>59</v>
      </c>
      <c r="B32" s="33"/>
      <c r="C32" s="57" t="e">
        <f>AVERAGE(C33:C44)</f>
        <v>#DIV/0!</v>
      </c>
      <c r="D32" s="33"/>
      <c r="E32" s="34">
        <f>AVERAGE(E33:E44)</f>
        <v>1</v>
      </c>
      <c r="F32" s="34">
        <v>0.1</v>
      </c>
      <c r="G32" s="34"/>
      <c r="H32" s="35">
        <f>+F32*E32</f>
        <v>0.1</v>
      </c>
    </row>
    <row r="33" spans="1:8">
      <c r="A33" s="115" t="s">
        <v>184</v>
      </c>
      <c r="B33" s="45"/>
      <c r="C33" s="54"/>
      <c r="D33" s="55"/>
      <c r="E33" s="54"/>
      <c r="F33" s="99"/>
      <c r="G33" s="40"/>
      <c r="H33" s="41"/>
    </row>
    <row r="34" spans="1:8" ht="21.95" customHeight="1">
      <c r="A34" s="115" t="s">
        <v>185</v>
      </c>
      <c r="B34" s="45"/>
      <c r="C34" s="54"/>
      <c r="D34" s="55"/>
      <c r="E34" s="54"/>
      <c r="F34" s="99"/>
      <c r="G34" s="40"/>
      <c r="H34" s="41"/>
    </row>
    <row r="35" spans="1:8" ht="63.75">
      <c r="A35" s="382" t="s">
        <v>186</v>
      </c>
      <c r="B35" s="240"/>
      <c r="C35" s="54"/>
      <c r="D35" s="55" t="s">
        <v>421</v>
      </c>
      <c r="E35" s="54">
        <v>1</v>
      </c>
      <c r="F35" s="99"/>
      <c r="G35" s="40"/>
      <c r="H35" s="41"/>
    </row>
    <row r="36" spans="1:8" ht="38.25">
      <c r="A36" s="383"/>
      <c r="B36" s="240"/>
      <c r="C36" s="54"/>
      <c r="D36" s="241" t="s">
        <v>435</v>
      </c>
      <c r="E36" s="54">
        <v>1</v>
      </c>
      <c r="F36" s="99"/>
      <c r="G36" s="40"/>
      <c r="H36" s="41"/>
    </row>
    <row r="37" spans="1:8">
      <c r="A37" s="53" t="s">
        <v>62</v>
      </c>
      <c r="B37" s="58"/>
      <c r="C37" s="54"/>
      <c r="E37" s="54"/>
      <c r="F37" s="99"/>
      <c r="G37" s="40"/>
      <c r="H37" s="41"/>
    </row>
    <row r="38" spans="1:8">
      <c r="A38" s="394" t="s">
        <v>63</v>
      </c>
      <c r="B38" s="45"/>
      <c r="C38" s="54"/>
      <c r="D38" s="56"/>
      <c r="E38" s="54"/>
      <c r="F38" s="99"/>
      <c r="G38" s="40"/>
      <c r="H38" s="41"/>
    </row>
    <row r="39" spans="1:8">
      <c r="A39" s="395"/>
      <c r="B39" s="45"/>
      <c r="C39" s="54"/>
      <c r="D39" s="56"/>
      <c r="E39" s="54"/>
      <c r="F39" s="99"/>
      <c r="G39" s="40"/>
      <c r="H39" s="41"/>
    </row>
    <row r="40" spans="1:8">
      <c r="A40" s="53" t="s">
        <v>64</v>
      </c>
      <c r="B40" s="45"/>
      <c r="C40" s="54"/>
      <c r="D40" s="56"/>
      <c r="E40" s="54"/>
      <c r="F40" s="99"/>
      <c r="G40" s="40"/>
      <c r="H40" s="41"/>
    </row>
    <row r="41" spans="1:8" ht="25.5">
      <c r="A41" s="53" t="s">
        <v>65</v>
      </c>
      <c r="B41" s="45"/>
      <c r="C41" s="54"/>
      <c r="D41" s="55"/>
      <c r="E41" s="54"/>
      <c r="F41" s="99"/>
      <c r="G41" s="40"/>
      <c r="H41" s="41"/>
    </row>
    <row r="42" spans="1:8">
      <c r="A42" s="53" t="s">
        <v>66</v>
      </c>
      <c r="B42" s="45"/>
      <c r="C42" s="54"/>
      <c r="D42" s="56"/>
      <c r="E42" s="54"/>
      <c r="F42" s="99"/>
      <c r="G42" s="40"/>
      <c r="H42" s="41"/>
    </row>
    <row r="43" spans="1:8">
      <c r="A43" s="53" t="s">
        <v>187</v>
      </c>
      <c r="B43" s="45"/>
      <c r="C43" s="54"/>
      <c r="D43" s="55"/>
      <c r="E43" s="54"/>
      <c r="F43" s="99"/>
      <c r="G43" s="40"/>
      <c r="H43" s="41"/>
    </row>
    <row r="44" spans="1:8">
      <c r="A44" s="53" t="s">
        <v>68</v>
      </c>
      <c r="B44" s="45"/>
      <c r="C44" s="54"/>
      <c r="D44" s="55"/>
      <c r="E44" s="54"/>
      <c r="F44" s="99"/>
      <c r="G44" s="40"/>
      <c r="H44" s="41"/>
    </row>
    <row r="45" spans="1:8" s="36" customFormat="1">
      <c r="A45" s="33" t="s">
        <v>70</v>
      </c>
      <c r="B45" s="33"/>
      <c r="C45" s="34">
        <f>AVERAGE(C46:C49)</f>
        <v>4</v>
      </c>
      <c r="D45" s="220"/>
      <c r="E45" s="34">
        <f>AVERAGE(E46:E49)</f>
        <v>1</v>
      </c>
      <c r="F45" s="34">
        <v>0.15</v>
      </c>
      <c r="G45" s="34">
        <f>+F45*C45</f>
        <v>0.6</v>
      </c>
      <c r="H45" s="35">
        <f>+F45*E45</f>
        <v>0.15</v>
      </c>
    </row>
    <row r="46" spans="1:8">
      <c r="A46" s="53" t="s">
        <v>71</v>
      </c>
      <c r="B46" s="45"/>
      <c r="C46" s="54"/>
      <c r="D46" s="56"/>
      <c r="E46" s="54"/>
      <c r="F46" s="40"/>
      <c r="G46" s="40"/>
      <c r="H46" s="41"/>
    </row>
    <row r="47" spans="1:8" ht="76.5">
      <c r="A47" s="53" t="s">
        <v>72</v>
      </c>
      <c r="B47" s="240" t="s">
        <v>423</v>
      </c>
      <c r="C47" s="54">
        <v>4</v>
      </c>
      <c r="D47" s="258" t="s">
        <v>447</v>
      </c>
      <c r="E47" s="40">
        <v>1</v>
      </c>
      <c r="F47" s="42"/>
      <c r="G47" s="40"/>
      <c r="H47" s="41"/>
    </row>
    <row r="48" spans="1:8" ht="102">
      <c r="A48" s="53" t="s">
        <v>73</v>
      </c>
      <c r="B48" s="45" t="s">
        <v>428</v>
      </c>
      <c r="C48" s="54">
        <v>4</v>
      </c>
      <c r="D48" s="55"/>
      <c r="E48" s="54"/>
      <c r="F48" s="40"/>
      <c r="G48" s="40"/>
      <c r="H48" s="41"/>
    </row>
    <row r="49" spans="1:8">
      <c r="A49" s="53" t="s">
        <v>188</v>
      </c>
      <c r="B49" s="45"/>
      <c r="C49" s="54"/>
      <c r="D49" s="56"/>
      <c r="E49" s="54"/>
      <c r="F49" s="40"/>
      <c r="G49" s="40"/>
      <c r="H49" s="41"/>
    </row>
    <row r="50" spans="1:8" s="29" customFormat="1">
      <c r="A50" s="389" t="s">
        <v>78</v>
      </c>
      <c r="B50" s="389"/>
      <c r="C50" s="389"/>
      <c r="D50" s="389"/>
      <c r="E50" s="389"/>
      <c r="F50" s="389"/>
      <c r="G50" s="389"/>
      <c r="H50" s="389"/>
    </row>
    <row r="51" spans="1:8" s="36" customFormat="1">
      <c r="A51" s="33" t="s">
        <v>79</v>
      </c>
      <c r="B51" s="33"/>
      <c r="C51" s="34" t="e">
        <f>AVERAGE(C52:C54)</f>
        <v>#DIV/0!</v>
      </c>
      <c r="D51" s="220"/>
      <c r="E51" s="34" t="e">
        <f>AVERAGE(E52:E54)</f>
        <v>#DIV/0!</v>
      </c>
      <c r="F51" s="34"/>
      <c r="G51" s="34"/>
      <c r="H51" s="35"/>
    </row>
    <row r="52" spans="1:8" ht="24.95" customHeight="1">
      <c r="A52" s="46" t="s">
        <v>81</v>
      </c>
      <c r="B52" s="58"/>
      <c r="C52" s="54"/>
      <c r="D52" s="241"/>
      <c r="E52" s="38"/>
      <c r="F52" s="40"/>
      <c r="G52" s="40"/>
      <c r="H52" s="41"/>
    </row>
    <row r="53" spans="1:8" ht="42.6" customHeight="1">
      <c r="A53" s="116" t="s">
        <v>82</v>
      </c>
      <c r="B53" s="240"/>
      <c r="C53" s="54"/>
      <c r="D53" s="55"/>
      <c r="E53" s="38"/>
      <c r="F53" s="40"/>
      <c r="G53" s="40"/>
      <c r="H53" s="41"/>
    </row>
    <row r="54" spans="1:8" ht="75" customHeight="1">
      <c r="A54" s="115" t="s">
        <v>83</v>
      </c>
      <c r="B54" s="45"/>
      <c r="C54" s="54"/>
      <c r="D54" s="241"/>
      <c r="E54" s="38"/>
      <c r="F54" s="40"/>
      <c r="G54" s="40"/>
      <c r="H54" s="41"/>
    </row>
    <row r="55" spans="1:8" s="36" customFormat="1">
      <c r="A55" s="33" t="s">
        <v>84</v>
      </c>
      <c r="B55" s="33"/>
      <c r="C55" s="34" t="e">
        <f>AVERAGE(C56:C56)</f>
        <v>#DIV/0!</v>
      </c>
      <c r="D55" s="220"/>
      <c r="E55" s="34">
        <f>AVERAGE(E56:E56)</f>
        <v>1</v>
      </c>
      <c r="F55" s="34">
        <v>0.1</v>
      </c>
      <c r="G55" s="34"/>
      <c r="H55" s="35">
        <f>+F55*E55</f>
        <v>0.1</v>
      </c>
    </row>
    <row r="56" spans="1:8" ht="89.25">
      <c r="A56" s="44" t="s">
        <v>86</v>
      </c>
      <c r="B56" s="253"/>
      <c r="C56" s="38"/>
      <c r="D56" s="241" t="s">
        <v>437</v>
      </c>
      <c r="E56" s="54">
        <v>1</v>
      </c>
      <c r="F56" s="40"/>
      <c r="G56" s="40"/>
      <c r="H56" s="41"/>
    </row>
    <row r="57" spans="1:8">
      <c r="A57" s="44"/>
      <c r="B57" s="53"/>
      <c r="C57" s="38"/>
      <c r="D57" s="55"/>
      <c r="E57" s="54"/>
      <c r="F57" s="40"/>
      <c r="G57" s="40"/>
      <c r="H57" s="41"/>
    </row>
    <row r="58" spans="1:8" s="36" customFormat="1">
      <c r="A58" s="33" t="s">
        <v>88</v>
      </c>
      <c r="B58" s="33"/>
      <c r="C58" s="34">
        <f>AVERAGE(C59:C63)</f>
        <v>4</v>
      </c>
      <c r="D58" s="220"/>
      <c r="E58" s="34">
        <f>AVERAGE(E59:E63)</f>
        <v>1</v>
      </c>
      <c r="F58" s="34">
        <v>0.15</v>
      </c>
      <c r="G58" s="34">
        <f>+F58*C58</f>
        <v>0.6</v>
      </c>
      <c r="H58" s="35">
        <f>+F58*E58</f>
        <v>0.15</v>
      </c>
    </row>
    <row r="59" spans="1:8" ht="38.25">
      <c r="A59" s="396" t="s">
        <v>89</v>
      </c>
      <c r="B59" s="240"/>
      <c r="C59" s="54"/>
      <c r="D59" s="241" t="s">
        <v>490</v>
      </c>
      <c r="E59" s="54">
        <v>1</v>
      </c>
      <c r="F59" s="40"/>
      <c r="G59" s="40"/>
      <c r="H59" s="41"/>
    </row>
    <row r="60" spans="1:8" ht="86.1" customHeight="1">
      <c r="A60" s="397"/>
      <c r="B60" s="254"/>
      <c r="C60" s="54"/>
      <c r="D60" s="56" t="s">
        <v>430</v>
      </c>
      <c r="E60" s="54">
        <v>1</v>
      </c>
      <c r="F60" s="40"/>
      <c r="G60" s="40"/>
      <c r="H60" s="41"/>
    </row>
    <row r="61" spans="1:8" ht="86.1" customHeight="1">
      <c r="A61" s="249"/>
      <c r="B61" s="239" t="s">
        <v>431</v>
      </c>
      <c r="C61" s="54">
        <v>4</v>
      </c>
      <c r="D61" s="56"/>
      <c r="E61" s="54"/>
      <c r="F61" s="40"/>
      <c r="G61" s="40"/>
      <c r="H61" s="41"/>
    </row>
    <row r="62" spans="1:8" ht="242.25">
      <c r="A62" s="115" t="s">
        <v>90</v>
      </c>
      <c r="B62" s="240" t="s">
        <v>440</v>
      </c>
      <c r="C62" s="54">
        <v>4</v>
      </c>
      <c r="D62" s="241" t="s">
        <v>441</v>
      </c>
      <c r="E62" s="54">
        <v>1</v>
      </c>
      <c r="F62" s="40"/>
      <c r="G62" s="40"/>
      <c r="H62" s="41"/>
    </row>
    <row r="63" spans="1:8" ht="135.6" customHeight="1">
      <c r="A63" s="53" t="s">
        <v>91</v>
      </c>
      <c r="B63" s="254"/>
      <c r="C63" s="54"/>
      <c r="D63" s="55"/>
      <c r="E63" s="54"/>
      <c r="F63" s="40"/>
      <c r="G63" s="40"/>
      <c r="H63" s="41"/>
    </row>
    <row r="64" spans="1:8" s="36" customFormat="1">
      <c r="A64" s="53" t="s">
        <v>94</v>
      </c>
      <c r="B64" s="240"/>
    </row>
    <row r="65" spans="1:8">
      <c r="A65" s="33" t="s">
        <v>95</v>
      </c>
      <c r="B65" s="33"/>
      <c r="C65" s="34" t="e">
        <f ca="1">AVERAGE(C65:C66)</f>
        <v>#DIV/0!</v>
      </c>
      <c r="D65" s="220"/>
      <c r="E65" s="34" t="e">
        <f ca="1">AVERAGE(E65:E69)</f>
        <v>#DIV/0!</v>
      </c>
      <c r="F65" s="34">
        <v>0.05</v>
      </c>
      <c r="G65" s="34"/>
      <c r="H65" s="35"/>
    </row>
    <row r="66" spans="1:8">
      <c r="A66" s="46"/>
      <c r="B66" s="42"/>
      <c r="C66" s="38"/>
      <c r="D66" s="46"/>
      <c r="E66" s="38"/>
      <c r="F66" s="40"/>
      <c r="G66" s="40"/>
      <c r="H66" s="41"/>
    </row>
    <row r="67" spans="1:8" s="36" customFormat="1">
      <c r="A67" s="53"/>
      <c r="B67" s="53"/>
    </row>
    <row r="68" spans="1:8" s="36" customFormat="1">
      <c r="A68" s="220" t="s">
        <v>189</v>
      </c>
      <c r="B68" s="220"/>
      <c r="C68" s="220"/>
      <c r="D68" s="220"/>
      <c r="E68" s="220"/>
      <c r="F68" s="384">
        <f>SUM(F4:F67)</f>
        <v>1</v>
      </c>
      <c r="G68" s="34">
        <f>SUM(G4,G9,G13,G17,G25,G32,G45,G51,G55,G58,G65,)</f>
        <v>1.6</v>
      </c>
      <c r="H68" s="34">
        <f>SUM(H4,H9,H13,H17,H25,H32,H45,H51,H55,H58,H65,)</f>
        <v>0.95</v>
      </c>
    </row>
    <row r="69" spans="1:8">
      <c r="A69" s="220"/>
      <c r="B69" s="220"/>
      <c r="C69" s="220"/>
      <c r="D69" s="220"/>
      <c r="E69" s="220"/>
      <c r="F69" s="385"/>
      <c r="G69" s="386">
        <f>AVERAGE(G68:H68)</f>
        <v>1.2749999999999999</v>
      </c>
      <c r="H69" s="387"/>
    </row>
    <row r="70" spans="1:8">
      <c r="A70" s="43"/>
      <c r="B70" s="42"/>
      <c r="C70" s="42"/>
      <c r="E70" s="42"/>
      <c r="F70" s="42"/>
      <c r="H70" s="42"/>
    </row>
    <row r="71" spans="1:8">
      <c r="A71" s="43"/>
    </row>
    <row r="72" spans="1:8">
      <c r="A72" s="43"/>
    </row>
    <row r="73" spans="1:8">
      <c r="A73" s="43"/>
    </row>
    <row r="74" spans="1:8">
      <c r="A74" s="43"/>
    </row>
    <row r="75" spans="1:8">
      <c r="A75" s="43"/>
    </row>
    <row r="76" spans="1:8">
      <c r="A76" s="43"/>
    </row>
    <row r="77" spans="1:8">
      <c r="A77" s="43"/>
    </row>
    <row r="78" spans="1:8">
      <c r="A78" s="43"/>
    </row>
    <row r="79" spans="1:8">
      <c r="A79" s="43"/>
    </row>
    <row r="80" spans="1:8">
      <c r="A80" s="43"/>
    </row>
    <row r="81" spans="1:1">
      <c r="A81" s="43"/>
    </row>
    <row r="82" spans="1:1">
      <c r="A82" s="43"/>
    </row>
  </sheetData>
  <mergeCells count="16">
    <mergeCell ref="A38:A39"/>
    <mergeCell ref="A50:H50"/>
    <mergeCell ref="A59:A60"/>
    <mergeCell ref="F68:F69"/>
    <mergeCell ref="G69:H69"/>
    <mergeCell ref="A35:A36"/>
    <mergeCell ref="G1:H1"/>
    <mergeCell ref="A3:H3"/>
    <mergeCell ref="A10:A12"/>
    <mergeCell ref="A16:E16"/>
    <mergeCell ref="A1:A2"/>
    <mergeCell ref="B1:B2"/>
    <mergeCell ref="C1:C2"/>
    <mergeCell ref="D1:D2"/>
    <mergeCell ref="E1:E2"/>
    <mergeCell ref="F1:F2"/>
  </mergeCells>
  <printOptions horizontalCentered="1"/>
  <pageMargins left="0.43307086614173229" right="0.43307086614173229" top="1.4960629921259843" bottom="0.70866141732283472" header="0.59055118110236227" footer="0.39370078740157483"/>
  <pageSetup orientation="landscape" horizontalDpi="4294967293" r:id="rId1"/>
  <headerFooter alignWithMargins="0">
    <oddHeader>&amp;C&amp;"Arial,Negrita"ESE HOSPITAL ---------------------------PLAN DE DESARROLLO INSTITUCIONAL 2012-2016EVALUACIÓN CONTEXTO EXTERNO</oddHeader>
    <oddFooter>&amp;LPLAN DESARROLLO 2012- 2016&amp;R&amp;P</oddFooter>
  </headerFooter>
</worksheet>
</file>

<file path=xl/worksheets/sheet5.xml><?xml version="1.0" encoding="utf-8"?>
<worksheet xmlns="http://schemas.openxmlformats.org/spreadsheetml/2006/main" xmlns:r="http://schemas.openxmlformats.org/officeDocument/2006/relationships">
  <dimension ref="A1:H132"/>
  <sheetViews>
    <sheetView topLeftCell="B47" zoomScale="120" zoomScaleNormal="120" zoomScaleSheetLayoutView="110" workbookViewId="0">
      <selection activeCell="D57" sqref="D57"/>
    </sheetView>
  </sheetViews>
  <sheetFormatPr baseColWidth="10" defaultColWidth="11.42578125" defaultRowHeight="12"/>
  <cols>
    <col min="1" max="1" width="21.5703125" style="20" customWidth="1"/>
    <col min="2" max="2" width="12.5703125" style="97" customWidth="1"/>
    <col min="3" max="3" width="12.5703125" style="68" customWidth="1"/>
    <col min="4" max="4" width="12.5703125" style="78" customWidth="1"/>
    <col min="5" max="8" width="12.5703125" style="98" customWidth="1"/>
    <col min="9" max="16384" width="11.42578125" style="20"/>
  </cols>
  <sheetData>
    <row r="1" spans="1:8" ht="12.75">
      <c r="A1" s="243" t="s">
        <v>99</v>
      </c>
      <c r="B1" s="405" t="s">
        <v>97</v>
      </c>
      <c r="C1" s="407" t="s">
        <v>176</v>
      </c>
      <c r="D1" s="409" t="s">
        <v>98</v>
      </c>
      <c r="E1" s="413" t="s">
        <v>176</v>
      </c>
      <c r="F1" s="407" t="s">
        <v>177</v>
      </c>
      <c r="G1" s="411" t="s">
        <v>178</v>
      </c>
      <c r="H1" s="412"/>
    </row>
    <row r="2" spans="1:8">
      <c r="A2" s="244"/>
      <c r="B2" s="406"/>
      <c r="C2" s="408"/>
      <c r="D2" s="410"/>
      <c r="E2" s="414"/>
      <c r="F2" s="408"/>
      <c r="G2" s="62" t="s">
        <v>97</v>
      </c>
      <c r="H2" s="62" t="s">
        <v>98</v>
      </c>
    </row>
    <row r="3" spans="1:8" ht="24">
      <c r="A3" s="63" t="s">
        <v>96</v>
      </c>
      <c r="B3" s="64"/>
      <c r="C3" s="65">
        <f>AVERAGE(C4:C10)</f>
        <v>3</v>
      </c>
      <c r="D3" s="66"/>
      <c r="E3" s="67">
        <f>AVERAGE(E4:E10)</f>
        <v>1</v>
      </c>
      <c r="F3" s="65">
        <v>0.05</v>
      </c>
      <c r="G3" s="65">
        <f>+C3*F3</f>
        <v>0.15000000000000002</v>
      </c>
      <c r="H3" s="65">
        <f>+E3*F3</f>
        <v>0.05</v>
      </c>
    </row>
    <row r="4" spans="1:8">
      <c r="A4" s="89" t="s">
        <v>99</v>
      </c>
      <c r="B4" s="75"/>
      <c r="C4" s="100"/>
      <c r="D4" s="82"/>
      <c r="E4" s="77"/>
      <c r="F4" s="70"/>
      <c r="G4" s="71"/>
      <c r="H4" s="71"/>
    </row>
    <row r="5" spans="1:8">
      <c r="A5" s="95"/>
      <c r="B5" s="75"/>
      <c r="C5" s="101"/>
      <c r="D5" s="82"/>
      <c r="E5" s="77"/>
      <c r="F5" s="70"/>
      <c r="G5" s="71"/>
      <c r="H5" s="71"/>
    </row>
    <row r="6" spans="1:8">
      <c r="A6" s="242"/>
      <c r="B6" s="75"/>
      <c r="C6" s="76"/>
      <c r="D6" s="82"/>
      <c r="E6" s="77"/>
      <c r="F6" s="70"/>
      <c r="G6" s="71"/>
      <c r="H6" s="71"/>
    </row>
    <row r="7" spans="1:8" ht="48">
      <c r="A7" s="89" t="s">
        <v>100</v>
      </c>
      <c r="B7" s="75"/>
      <c r="C7" s="76"/>
      <c r="D7" s="75" t="s">
        <v>451</v>
      </c>
      <c r="E7" s="77">
        <v>1</v>
      </c>
      <c r="F7" s="70"/>
      <c r="G7" s="71"/>
      <c r="H7" s="71"/>
    </row>
    <row r="8" spans="1:8">
      <c r="A8" s="95"/>
      <c r="B8" s="75"/>
      <c r="C8" s="76"/>
      <c r="D8" s="75"/>
      <c r="E8" s="77"/>
      <c r="F8" s="70"/>
      <c r="G8" s="71"/>
      <c r="H8" s="71"/>
    </row>
    <row r="9" spans="1:8" ht="36">
      <c r="A9" s="89" t="s">
        <v>101</v>
      </c>
      <c r="B9" s="75" t="s">
        <v>450</v>
      </c>
      <c r="C9" s="76">
        <v>3</v>
      </c>
      <c r="D9" s="82"/>
      <c r="E9" s="77"/>
      <c r="F9" s="70"/>
      <c r="G9" s="71"/>
      <c r="H9" s="71"/>
    </row>
    <row r="10" spans="1:8">
      <c r="A10" s="242"/>
      <c r="B10" s="72"/>
      <c r="C10" s="73"/>
      <c r="D10" s="69"/>
      <c r="E10" s="70"/>
      <c r="F10" s="70"/>
      <c r="G10" s="71"/>
      <c r="H10" s="71"/>
    </row>
    <row r="11" spans="1:8" s="74" customFormat="1" ht="24">
      <c r="A11" s="63" t="s">
        <v>102</v>
      </c>
      <c r="B11" s="64"/>
      <c r="C11" s="65"/>
      <c r="D11" s="66"/>
      <c r="E11" s="67">
        <f>AVERAGE(E12:E13)</f>
        <v>1.5</v>
      </c>
      <c r="F11" s="65">
        <v>0.05</v>
      </c>
      <c r="G11" s="65">
        <f>+C11*F11</f>
        <v>0</v>
      </c>
      <c r="H11" s="65">
        <f>+E11*F11</f>
        <v>7.5000000000000011E-2</v>
      </c>
    </row>
    <row r="12" spans="1:8" ht="54.95" customHeight="1">
      <c r="A12" s="210" t="s">
        <v>103</v>
      </c>
      <c r="B12" s="75"/>
      <c r="C12" s="76"/>
      <c r="D12" s="82" t="s">
        <v>452</v>
      </c>
      <c r="E12" s="77">
        <v>1</v>
      </c>
      <c r="F12" s="77"/>
      <c r="G12" s="70"/>
      <c r="H12" s="70"/>
    </row>
    <row r="13" spans="1:8" ht="84">
      <c r="A13" s="89" t="s">
        <v>104</v>
      </c>
      <c r="B13" s="75"/>
      <c r="C13" s="76"/>
      <c r="D13" s="82" t="s">
        <v>453</v>
      </c>
      <c r="E13" s="77">
        <v>2</v>
      </c>
      <c r="F13" s="77"/>
      <c r="G13" s="70"/>
      <c r="H13" s="70"/>
    </row>
    <row r="14" spans="1:8">
      <c r="A14" s="95"/>
      <c r="B14" s="75"/>
      <c r="C14" s="76"/>
      <c r="D14" s="82"/>
      <c r="E14" s="77"/>
      <c r="F14" s="77"/>
      <c r="G14" s="70"/>
      <c r="H14" s="70"/>
    </row>
    <row r="15" spans="1:8">
      <c r="A15" s="95"/>
      <c r="B15" s="75"/>
      <c r="C15" s="76"/>
      <c r="D15" s="82"/>
      <c r="E15" s="77"/>
      <c r="F15" s="77"/>
      <c r="G15" s="70"/>
      <c r="H15" s="70"/>
    </row>
    <row r="16" spans="1:8">
      <c r="A16" s="242"/>
      <c r="B16" s="75"/>
      <c r="C16" s="76"/>
      <c r="D16" s="102"/>
      <c r="E16" s="77"/>
      <c r="F16" s="77"/>
      <c r="G16" s="70"/>
      <c r="H16" s="70"/>
    </row>
    <row r="17" spans="1:8" s="23" customFormat="1">
      <c r="A17" s="63" t="s">
        <v>105</v>
      </c>
      <c r="B17" s="64"/>
      <c r="C17" s="65">
        <f>AVERAGE(C18:C41)</f>
        <v>3</v>
      </c>
      <c r="D17" s="66"/>
      <c r="E17" s="67">
        <f>AVERAGE(E18:E41)</f>
        <v>1.2</v>
      </c>
      <c r="F17" s="65">
        <v>0.1</v>
      </c>
      <c r="G17" s="65">
        <f>+C17*F17</f>
        <v>0.30000000000000004</v>
      </c>
      <c r="H17" s="65">
        <f>+E17*F17</f>
        <v>0.12</v>
      </c>
    </row>
    <row r="18" spans="1:8" ht="38.25">
      <c r="A18" s="245" t="s">
        <v>106</v>
      </c>
      <c r="B18" s="75"/>
      <c r="C18" s="76"/>
      <c r="D18" s="82"/>
      <c r="E18" s="77"/>
      <c r="F18" s="70"/>
      <c r="G18" s="70"/>
      <c r="H18" s="70"/>
    </row>
    <row r="19" spans="1:8" ht="12.75">
      <c r="A19" s="246"/>
      <c r="B19" s="103"/>
      <c r="C19" s="104"/>
      <c r="D19" s="92"/>
      <c r="E19" s="77"/>
      <c r="F19" s="70"/>
      <c r="G19" s="70"/>
      <c r="H19" s="70"/>
    </row>
    <row r="20" spans="1:8" s="74" customFormat="1" ht="36">
      <c r="A20" s="247" t="s">
        <v>107</v>
      </c>
      <c r="B20" s="75" t="s">
        <v>454</v>
      </c>
      <c r="C20" s="79">
        <v>3</v>
      </c>
      <c r="D20" s="75"/>
      <c r="E20" s="80"/>
      <c r="F20" s="77"/>
      <c r="G20" s="77"/>
      <c r="H20" s="77"/>
    </row>
    <row r="21" spans="1:8" s="74" customFormat="1">
      <c r="A21" s="248"/>
      <c r="B21" s="75"/>
      <c r="C21" s="81"/>
      <c r="D21" s="75"/>
      <c r="E21" s="80"/>
      <c r="F21" s="77"/>
      <c r="G21" s="77"/>
      <c r="H21" s="77"/>
    </row>
    <row r="22" spans="1:8" ht="93.6" customHeight="1">
      <c r="A22" s="89" t="s">
        <v>108</v>
      </c>
      <c r="B22" s="75"/>
      <c r="C22" s="76"/>
      <c r="D22" s="87" t="s">
        <v>455</v>
      </c>
      <c r="E22" s="77">
        <v>1</v>
      </c>
      <c r="F22" s="70"/>
      <c r="G22" s="70"/>
      <c r="H22" s="70"/>
    </row>
    <row r="23" spans="1:8">
      <c r="A23" s="95"/>
      <c r="B23" s="75"/>
      <c r="C23" s="76"/>
      <c r="D23" s="87"/>
      <c r="E23" s="77"/>
      <c r="F23" s="70"/>
      <c r="G23" s="70"/>
      <c r="H23" s="70"/>
    </row>
    <row r="24" spans="1:8" ht="69" customHeight="1">
      <c r="A24" s="210" t="s">
        <v>109</v>
      </c>
      <c r="B24" s="75"/>
      <c r="C24" s="76"/>
      <c r="D24" s="82" t="s">
        <v>456</v>
      </c>
      <c r="E24" s="77">
        <v>1</v>
      </c>
      <c r="F24" s="70"/>
      <c r="G24" s="70"/>
      <c r="H24" s="70"/>
    </row>
    <row r="25" spans="1:8" ht="48">
      <c r="A25" s="215" t="s">
        <v>110</v>
      </c>
      <c r="B25" s="75"/>
      <c r="C25" s="76"/>
      <c r="D25" s="82"/>
      <c r="E25" s="77"/>
      <c r="F25" s="70"/>
      <c r="G25" s="70"/>
      <c r="H25" s="70"/>
    </row>
    <row r="26" spans="1:8">
      <c r="A26" s="89" t="s">
        <v>111</v>
      </c>
      <c r="B26" s="75"/>
      <c r="C26" s="76"/>
      <c r="D26" s="82"/>
      <c r="E26" s="77"/>
      <c r="F26" s="70"/>
      <c r="G26" s="70"/>
      <c r="H26" s="70"/>
    </row>
    <row r="27" spans="1:8">
      <c r="A27" s="95"/>
      <c r="B27" s="75"/>
      <c r="C27" s="76"/>
      <c r="D27" s="82"/>
      <c r="E27" s="77"/>
      <c r="F27" s="70"/>
      <c r="G27" s="70"/>
      <c r="H27" s="70"/>
    </row>
    <row r="28" spans="1:8">
      <c r="A28" s="242"/>
      <c r="B28" s="75"/>
      <c r="C28" s="76"/>
      <c r="D28" s="82"/>
      <c r="E28" s="77"/>
      <c r="F28" s="70"/>
      <c r="G28" s="70"/>
      <c r="H28" s="70"/>
    </row>
    <row r="29" spans="1:8" ht="60">
      <c r="A29" s="89" t="s">
        <v>112</v>
      </c>
      <c r="B29" s="75" t="s">
        <v>458</v>
      </c>
      <c r="C29" s="76">
        <v>3</v>
      </c>
      <c r="D29" s="82" t="s">
        <v>457</v>
      </c>
      <c r="E29" s="77">
        <v>2</v>
      </c>
      <c r="F29" s="70"/>
      <c r="G29" s="70"/>
      <c r="H29" s="70"/>
    </row>
    <row r="30" spans="1:8">
      <c r="A30" s="95"/>
      <c r="B30" s="75"/>
      <c r="C30" s="76"/>
      <c r="D30" s="82"/>
      <c r="E30" s="77"/>
      <c r="F30" s="70"/>
      <c r="G30" s="70"/>
      <c r="H30" s="70"/>
    </row>
    <row r="31" spans="1:8">
      <c r="A31" s="242"/>
      <c r="B31" s="75"/>
      <c r="C31" s="76"/>
      <c r="D31" s="83"/>
      <c r="E31" s="84"/>
      <c r="F31" s="85"/>
      <c r="G31" s="70"/>
      <c r="H31" s="70"/>
    </row>
    <row r="32" spans="1:8" ht="36">
      <c r="A32" s="21" t="s">
        <v>113</v>
      </c>
      <c r="B32" s="75"/>
      <c r="C32" s="76"/>
      <c r="D32" s="82"/>
      <c r="E32" s="77"/>
      <c r="F32" s="70"/>
      <c r="G32" s="70"/>
      <c r="H32" s="70"/>
    </row>
    <row r="33" spans="1:8">
      <c r="A33" s="21"/>
      <c r="B33" s="75"/>
      <c r="C33" s="76"/>
      <c r="D33" s="82"/>
      <c r="E33" s="77"/>
      <c r="F33" s="70"/>
      <c r="G33" s="70"/>
      <c r="H33" s="70"/>
    </row>
    <row r="34" spans="1:8" ht="24">
      <c r="A34" s="211" t="s">
        <v>114</v>
      </c>
      <c r="B34" s="105"/>
      <c r="C34" s="86"/>
      <c r="D34" s="87"/>
      <c r="E34" s="77"/>
      <c r="F34" s="70"/>
      <c r="G34" s="70"/>
      <c r="H34" s="70"/>
    </row>
    <row r="35" spans="1:8" ht="96">
      <c r="A35" s="210" t="s">
        <v>115</v>
      </c>
      <c r="B35" s="81"/>
      <c r="C35" s="76"/>
      <c r="D35" s="75" t="s">
        <v>459</v>
      </c>
      <c r="E35" s="77">
        <v>1</v>
      </c>
      <c r="F35" s="70"/>
      <c r="G35" s="70"/>
      <c r="H35" s="70"/>
    </row>
    <row r="36" spans="1:8" ht="48">
      <c r="A36" s="215" t="s">
        <v>116</v>
      </c>
      <c r="B36" s="75"/>
      <c r="C36" s="76"/>
      <c r="D36" s="82"/>
      <c r="E36" s="77"/>
      <c r="F36" s="70"/>
      <c r="G36" s="70"/>
      <c r="H36" s="70"/>
    </row>
    <row r="37" spans="1:8" ht="24">
      <c r="A37" s="215" t="s">
        <v>117</v>
      </c>
      <c r="B37" s="75"/>
      <c r="C37" s="76"/>
      <c r="D37" s="82"/>
      <c r="E37" s="77"/>
      <c r="F37" s="70"/>
      <c r="G37" s="70"/>
      <c r="H37" s="70"/>
    </row>
    <row r="38" spans="1:8" ht="48">
      <c r="A38" s="215" t="s">
        <v>118</v>
      </c>
      <c r="B38" s="75" t="s">
        <v>460</v>
      </c>
      <c r="C38" s="76">
        <v>3</v>
      </c>
      <c r="D38" s="82"/>
      <c r="E38" s="77"/>
      <c r="F38" s="77"/>
      <c r="G38" s="70"/>
      <c r="H38" s="70"/>
    </row>
    <row r="39" spans="1:8" ht="24">
      <c r="A39" s="210" t="s">
        <v>119</v>
      </c>
      <c r="B39" s="75"/>
      <c r="C39" s="76"/>
      <c r="D39" s="82"/>
      <c r="E39" s="77"/>
      <c r="F39" s="77"/>
      <c r="G39" s="70"/>
      <c r="H39" s="70"/>
    </row>
    <row r="40" spans="1:8" ht="72">
      <c r="A40" s="215" t="s">
        <v>120</v>
      </c>
      <c r="B40" s="75"/>
      <c r="C40" s="76"/>
      <c r="D40" s="82" t="s">
        <v>461</v>
      </c>
      <c r="E40" s="77">
        <v>1</v>
      </c>
      <c r="F40" s="77"/>
      <c r="G40" s="70"/>
      <c r="H40" s="70"/>
    </row>
    <row r="41" spans="1:8" ht="32.1" customHeight="1">
      <c r="A41" s="215" t="s">
        <v>121</v>
      </c>
      <c r="B41" s="75"/>
      <c r="C41" s="76"/>
      <c r="D41" s="82"/>
      <c r="E41" s="77"/>
      <c r="F41" s="77"/>
      <c r="G41" s="70"/>
      <c r="H41" s="70"/>
    </row>
    <row r="42" spans="1:8" ht="36.75" thickBot="1">
      <c r="A42" s="63" t="s">
        <v>122</v>
      </c>
      <c r="B42" s="64"/>
      <c r="C42" s="65">
        <f>AVERAGE(C43:C49)</f>
        <v>3</v>
      </c>
      <c r="D42" s="66"/>
      <c r="E42" s="67">
        <f>AVERAGE(E43:E47)</f>
        <v>1.4</v>
      </c>
      <c r="F42" s="65">
        <v>0.1</v>
      </c>
      <c r="G42" s="65">
        <f>+C42*F42</f>
        <v>0.30000000000000004</v>
      </c>
      <c r="H42" s="65">
        <f>+E42*F42</f>
        <v>0.13999999999999999</v>
      </c>
    </row>
    <row r="43" spans="1:8" ht="228.75" thickBot="1">
      <c r="A43" s="21" t="s">
        <v>123</v>
      </c>
      <c r="B43" s="75"/>
      <c r="C43" s="76"/>
      <c r="D43" s="234" t="s">
        <v>404</v>
      </c>
      <c r="E43" s="77">
        <v>2</v>
      </c>
      <c r="F43" s="70"/>
      <c r="G43" s="70"/>
      <c r="H43" s="70"/>
    </row>
    <row r="44" spans="1:8" ht="192">
      <c r="A44" s="21"/>
      <c r="B44" s="75"/>
      <c r="C44" s="76"/>
      <c r="D44" s="236" t="s">
        <v>405</v>
      </c>
      <c r="E44" s="77">
        <v>1</v>
      </c>
      <c r="F44" s="70"/>
      <c r="G44" s="70"/>
      <c r="H44" s="70"/>
    </row>
    <row r="45" spans="1:8" ht="360">
      <c r="A45" s="21"/>
      <c r="B45" s="75"/>
      <c r="C45" s="76"/>
      <c r="D45" s="235" t="s">
        <v>462</v>
      </c>
      <c r="E45" s="77">
        <v>1</v>
      </c>
      <c r="F45" s="70"/>
      <c r="G45" s="70"/>
      <c r="H45" s="70"/>
    </row>
    <row r="46" spans="1:8" ht="132">
      <c r="A46" s="21"/>
      <c r="B46" s="75"/>
      <c r="C46" s="76"/>
      <c r="D46" s="259" t="s">
        <v>463</v>
      </c>
      <c r="E46" s="77">
        <v>2</v>
      </c>
      <c r="F46" s="70"/>
      <c r="G46" s="70"/>
      <c r="H46" s="70"/>
    </row>
    <row r="47" spans="1:8" ht="72">
      <c r="A47" s="21"/>
      <c r="B47" s="75"/>
      <c r="C47" s="76"/>
      <c r="D47" s="82" t="s">
        <v>410</v>
      </c>
      <c r="E47" s="88">
        <v>1</v>
      </c>
      <c r="F47" s="70"/>
      <c r="G47" s="70"/>
      <c r="H47" s="70"/>
    </row>
    <row r="48" spans="1:8" ht="60">
      <c r="A48" s="21" t="s">
        <v>124</v>
      </c>
      <c r="B48" s="72" t="s">
        <v>465</v>
      </c>
      <c r="C48" s="73">
        <v>3</v>
      </c>
      <c r="D48" s="82" t="s">
        <v>464</v>
      </c>
      <c r="E48" s="98">
        <v>1</v>
      </c>
    </row>
    <row r="49" spans="1:8" ht="96">
      <c r="A49" s="21" t="s">
        <v>125</v>
      </c>
      <c r="B49" s="72" t="s">
        <v>466</v>
      </c>
      <c r="C49" s="73">
        <v>3</v>
      </c>
      <c r="E49" s="77"/>
      <c r="F49" s="70"/>
      <c r="G49" s="70"/>
      <c r="H49" s="70"/>
    </row>
    <row r="50" spans="1:8" ht="24">
      <c r="A50" s="63" t="s">
        <v>126</v>
      </c>
      <c r="B50" s="64"/>
      <c r="C50" s="65">
        <f>AVERAGE(C51:C63)</f>
        <v>3.2</v>
      </c>
      <c r="D50" s="66"/>
      <c r="E50" s="67">
        <f>AVERAGE(E51:E65)</f>
        <v>1.1666666666666667</v>
      </c>
      <c r="F50" s="65">
        <v>0.1</v>
      </c>
      <c r="G50" s="65">
        <f>+C50*F50</f>
        <v>0.32000000000000006</v>
      </c>
      <c r="H50" s="65">
        <f>+E50*F50</f>
        <v>0.11666666666666668</v>
      </c>
    </row>
    <row r="51" spans="1:8" ht="84">
      <c r="A51" s="210" t="s">
        <v>127</v>
      </c>
      <c r="B51" s="75" t="s">
        <v>403</v>
      </c>
      <c r="C51" s="76">
        <v>3</v>
      </c>
      <c r="D51" s="82" t="s">
        <v>402</v>
      </c>
      <c r="E51" s="77">
        <v>1</v>
      </c>
      <c r="F51" s="70"/>
      <c r="G51" s="70"/>
      <c r="H51" s="70"/>
    </row>
    <row r="52" spans="1:8" ht="120">
      <c r="A52" s="211"/>
      <c r="B52" s="75" t="s">
        <v>408</v>
      </c>
      <c r="C52" s="76">
        <v>3</v>
      </c>
      <c r="D52" s="238" t="s">
        <v>414</v>
      </c>
      <c r="E52" s="77">
        <v>1</v>
      </c>
      <c r="F52" s="70"/>
      <c r="G52" s="70"/>
      <c r="H52" s="70"/>
    </row>
    <row r="53" spans="1:8" ht="144">
      <c r="A53" s="211"/>
      <c r="B53" s="75" t="s">
        <v>468</v>
      </c>
      <c r="C53" s="76">
        <v>3</v>
      </c>
      <c r="D53" s="237" t="s">
        <v>407</v>
      </c>
      <c r="E53" s="77">
        <v>1</v>
      </c>
      <c r="F53" s="70"/>
      <c r="G53" s="70"/>
      <c r="H53" s="70"/>
    </row>
    <row r="54" spans="1:8" ht="192">
      <c r="A54" s="211"/>
      <c r="B54" s="75" t="s">
        <v>416</v>
      </c>
      <c r="C54" s="76">
        <v>3</v>
      </c>
      <c r="D54" s="75" t="s">
        <v>467</v>
      </c>
      <c r="E54" s="77">
        <v>1</v>
      </c>
      <c r="F54" s="70"/>
      <c r="G54" s="70"/>
      <c r="H54" s="70"/>
    </row>
    <row r="55" spans="1:8">
      <c r="A55" s="211"/>
      <c r="B55" s="75"/>
      <c r="C55" s="76"/>
      <c r="D55" s="75"/>
      <c r="E55" s="77"/>
      <c r="F55" s="70"/>
      <c r="G55" s="70"/>
      <c r="H55" s="70"/>
    </row>
    <row r="56" spans="1:8" ht="96">
      <c r="A56" s="210" t="s">
        <v>128</v>
      </c>
      <c r="B56" s="75" t="s">
        <v>469</v>
      </c>
      <c r="C56" s="76">
        <v>4</v>
      </c>
      <c r="D56" s="82" t="s">
        <v>470</v>
      </c>
      <c r="E56" s="77">
        <v>2</v>
      </c>
      <c r="F56" s="70"/>
      <c r="G56" s="70"/>
      <c r="H56" s="70"/>
    </row>
    <row r="57" spans="1:8" ht="61.5" customHeight="1">
      <c r="A57" s="211"/>
      <c r="C57" s="76"/>
      <c r="D57" s="81" t="s">
        <v>413</v>
      </c>
      <c r="E57" s="77">
        <v>1</v>
      </c>
      <c r="F57" s="70"/>
      <c r="G57" s="70"/>
      <c r="H57" s="70"/>
    </row>
    <row r="58" spans="1:8" ht="36">
      <c r="A58" s="210" t="s">
        <v>129</v>
      </c>
      <c r="B58" s="75"/>
      <c r="C58" s="76"/>
      <c r="D58" s="81"/>
      <c r="E58" s="77"/>
      <c r="F58" s="70"/>
      <c r="G58" s="70"/>
      <c r="H58" s="70"/>
    </row>
    <row r="59" spans="1:8" ht="36">
      <c r="A59" s="210" t="s">
        <v>130</v>
      </c>
      <c r="B59" s="75"/>
      <c r="C59" s="76"/>
      <c r="D59" s="81"/>
      <c r="E59" s="77"/>
      <c r="F59" s="70"/>
      <c r="G59" s="70"/>
      <c r="H59" s="70"/>
    </row>
    <row r="60" spans="1:8">
      <c r="A60" s="212"/>
      <c r="B60" s="75"/>
      <c r="C60" s="76"/>
      <c r="D60" s="82"/>
      <c r="E60" s="77"/>
      <c r="F60" s="70"/>
      <c r="G60" s="70"/>
      <c r="H60" s="70"/>
    </row>
    <row r="61" spans="1:8" ht="36">
      <c r="A61" s="89" t="s">
        <v>131</v>
      </c>
      <c r="B61" s="75"/>
      <c r="C61" s="76"/>
      <c r="D61" s="82"/>
      <c r="E61" s="77"/>
      <c r="F61" s="70"/>
      <c r="G61" s="70"/>
      <c r="H61" s="70"/>
    </row>
    <row r="62" spans="1:8" ht="60">
      <c r="A62" s="215" t="s">
        <v>132</v>
      </c>
      <c r="B62" s="81"/>
      <c r="C62" s="76"/>
      <c r="D62" s="82"/>
      <c r="E62" s="77"/>
      <c r="F62" s="77"/>
      <c r="G62" s="70"/>
      <c r="H62" s="70"/>
    </row>
    <row r="63" spans="1:8" ht="48">
      <c r="A63" s="210" t="s">
        <v>133</v>
      </c>
      <c r="B63" s="81"/>
      <c r="C63" s="82"/>
      <c r="D63" s="82"/>
      <c r="E63" s="77"/>
      <c r="F63" s="69"/>
      <c r="G63" s="69"/>
      <c r="H63" s="69"/>
    </row>
    <row r="64" spans="1:8" ht="24">
      <c r="A64" s="21" t="s">
        <v>134</v>
      </c>
      <c r="B64" s="72"/>
      <c r="D64" s="81"/>
    </row>
    <row r="65" spans="1:8" ht="24">
      <c r="A65" s="215" t="s">
        <v>135</v>
      </c>
      <c r="B65" s="72"/>
      <c r="C65" s="101"/>
      <c r="E65" s="77"/>
      <c r="F65" s="70"/>
      <c r="G65" s="70"/>
      <c r="H65" s="70"/>
    </row>
    <row r="66" spans="1:8" ht="24">
      <c r="A66" s="118" t="s">
        <v>137</v>
      </c>
      <c r="B66" s="119"/>
      <c r="C66" s="113">
        <f>AVERAGE(C67:C83)</f>
        <v>3.2</v>
      </c>
      <c r="D66" s="120"/>
      <c r="E66" s="94">
        <f>AVERAGE(E67:E83)</f>
        <v>1.1666666666666667</v>
      </c>
      <c r="F66" s="113">
        <v>0.1</v>
      </c>
      <c r="G66" s="65">
        <f>+C66*F66</f>
        <v>0.32000000000000006</v>
      </c>
      <c r="H66" s="65">
        <f>+E66*F66</f>
        <v>0.11666666666666668</v>
      </c>
    </row>
    <row r="67" spans="1:8" ht="87.6" customHeight="1">
      <c r="A67" s="215" t="s">
        <v>138</v>
      </c>
      <c r="B67" s="75" t="s">
        <v>417</v>
      </c>
      <c r="C67" s="76">
        <v>3</v>
      </c>
      <c r="D67" s="20" t="s">
        <v>419</v>
      </c>
      <c r="E67" s="77">
        <v>1</v>
      </c>
      <c r="F67" s="70"/>
      <c r="G67" s="70"/>
      <c r="H67" s="70"/>
    </row>
    <row r="68" spans="1:8" ht="72.599999999999994" customHeight="1">
      <c r="A68" s="215"/>
      <c r="B68" s="75"/>
      <c r="C68" s="76"/>
      <c r="D68" s="20" t="s">
        <v>418</v>
      </c>
      <c r="E68" s="77">
        <v>1</v>
      </c>
      <c r="F68" s="70"/>
      <c r="G68" s="70"/>
      <c r="H68" s="70"/>
    </row>
    <row r="69" spans="1:8" ht="123" customHeight="1" thickBot="1">
      <c r="A69" s="215" t="s">
        <v>190</v>
      </c>
      <c r="B69" s="75"/>
      <c r="C69" s="76"/>
      <c r="D69" s="82" t="s">
        <v>415</v>
      </c>
      <c r="E69" s="77">
        <v>2</v>
      </c>
      <c r="F69" s="70"/>
      <c r="G69" s="70"/>
      <c r="H69" s="70"/>
    </row>
    <row r="70" spans="1:8" ht="200.1" customHeight="1" thickBot="1">
      <c r="A70" s="215"/>
      <c r="B70" s="83" t="s">
        <v>412</v>
      </c>
      <c r="C70" s="76">
        <v>3</v>
      </c>
      <c r="D70" s="233" t="s">
        <v>471</v>
      </c>
      <c r="E70" s="77">
        <v>1</v>
      </c>
      <c r="F70" s="70"/>
      <c r="G70" s="70"/>
      <c r="H70" s="70"/>
    </row>
    <row r="71" spans="1:8" ht="348">
      <c r="A71" s="215"/>
      <c r="B71" s="81" t="s">
        <v>485</v>
      </c>
      <c r="C71" s="76">
        <v>4</v>
      </c>
      <c r="D71" s="82" t="s">
        <v>472</v>
      </c>
      <c r="E71" s="77">
        <v>1</v>
      </c>
      <c r="F71" s="70"/>
      <c r="G71" s="70"/>
      <c r="H71" s="70"/>
    </row>
    <row r="72" spans="1:8" ht="86.1" customHeight="1">
      <c r="A72" s="215" t="s">
        <v>139</v>
      </c>
      <c r="B72" s="81"/>
      <c r="C72" s="76"/>
      <c r="D72" s="81" t="s">
        <v>473</v>
      </c>
      <c r="E72" s="77">
        <v>1</v>
      </c>
      <c r="F72" s="70"/>
      <c r="G72" s="70"/>
      <c r="H72" s="70"/>
    </row>
    <row r="73" spans="1:8" ht="33.950000000000003" customHeight="1">
      <c r="A73" s="21" t="s">
        <v>140</v>
      </c>
      <c r="B73" s="81"/>
      <c r="C73" s="84"/>
      <c r="D73" s="82"/>
      <c r="E73" s="77"/>
      <c r="F73" s="70"/>
      <c r="G73" s="70"/>
      <c r="H73" s="70"/>
    </row>
    <row r="74" spans="1:8" ht="214.5" customHeight="1">
      <c r="A74" s="215" t="s">
        <v>141</v>
      </c>
      <c r="B74" s="81" t="s">
        <v>486</v>
      </c>
      <c r="C74" s="84">
        <v>3</v>
      </c>
      <c r="D74" s="82"/>
      <c r="E74" s="77"/>
      <c r="F74" s="70"/>
      <c r="G74" s="70"/>
      <c r="H74" s="70"/>
    </row>
    <row r="75" spans="1:8" ht="60">
      <c r="A75" s="215" t="s">
        <v>142</v>
      </c>
      <c r="B75" s="107" t="s">
        <v>406</v>
      </c>
      <c r="C75" s="114">
        <v>3</v>
      </c>
      <c r="D75" s="81"/>
      <c r="E75" s="108"/>
      <c r="F75" s="117"/>
      <c r="G75" s="70"/>
      <c r="H75" s="70"/>
    </row>
    <row r="76" spans="1:8" ht="24">
      <c r="A76" s="21" t="s">
        <v>143</v>
      </c>
      <c r="B76" s="82"/>
      <c r="C76" s="76"/>
      <c r="D76" s="81"/>
      <c r="E76" s="77"/>
      <c r="F76" s="70"/>
      <c r="G76" s="70"/>
      <c r="H76" s="70"/>
    </row>
    <row r="77" spans="1:8" ht="24.75" thickBot="1">
      <c r="A77" s="95" t="s">
        <v>191</v>
      </c>
      <c r="B77" s="74"/>
      <c r="C77" s="76"/>
      <c r="D77" s="87"/>
      <c r="E77" s="80"/>
      <c r="F77" s="70"/>
      <c r="G77" s="70"/>
      <c r="H77" s="70"/>
    </row>
    <row r="78" spans="1:8" ht="24">
      <c r="A78" s="89" t="s">
        <v>144</v>
      </c>
      <c r="B78" s="106"/>
      <c r="C78" s="76"/>
      <c r="D78" s="82"/>
      <c r="E78" s="82"/>
      <c r="F78" s="82"/>
      <c r="G78" s="82"/>
      <c r="H78" s="78"/>
    </row>
    <row r="79" spans="1:8">
      <c r="A79" s="90" t="s">
        <v>145</v>
      </c>
      <c r="B79" s="82"/>
      <c r="C79" s="76"/>
      <c r="D79" s="75"/>
      <c r="E79" s="80"/>
      <c r="F79" s="77"/>
      <c r="G79" s="77"/>
      <c r="H79" s="91"/>
    </row>
    <row r="80" spans="1:8">
      <c r="A80" s="215" t="s">
        <v>146</v>
      </c>
      <c r="B80" s="399"/>
      <c r="C80" s="401"/>
      <c r="D80" s="92"/>
      <c r="E80" s="80"/>
      <c r="F80" s="77"/>
      <c r="G80" s="77"/>
      <c r="H80" s="91"/>
    </row>
    <row r="81" spans="1:8" ht="24">
      <c r="A81" s="93" t="s">
        <v>147</v>
      </c>
      <c r="B81" s="400"/>
      <c r="C81" s="402"/>
      <c r="D81" s="75"/>
      <c r="E81" s="80"/>
      <c r="F81" s="77"/>
      <c r="G81" s="77"/>
      <c r="H81" s="91"/>
    </row>
    <row r="82" spans="1:8" ht="24">
      <c r="A82" s="213" t="s">
        <v>148</v>
      </c>
      <c r="D82" s="107"/>
    </row>
    <row r="83" spans="1:8">
      <c r="A83" s="214"/>
      <c r="C83" s="108"/>
      <c r="D83" s="107"/>
      <c r="E83" s="77"/>
      <c r="F83" s="70"/>
      <c r="G83" s="70"/>
      <c r="H83" s="70"/>
    </row>
    <row r="84" spans="1:8" ht="24">
      <c r="A84" s="63" t="s">
        <v>149</v>
      </c>
      <c r="B84" s="94"/>
      <c r="C84" s="67">
        <f>AVERAGE(C85:C99)</f>
        <v>3.3333333333333335</v>
      </c>
      <c r="D84" s="66"/>
      <c r="E84" s="67">
        <f>AVERAGE(E85:E99)</f>
        <v>2</v>
      </c>
      <c r="F84" s="65">
        <v>0.1</v>
      </c>
      <c r="G84" s="65">
        <f>+C84*F84</f>
        <v>0.33333333333333337</v>
      </c>
      <c r="H84" s="65">
        <f>+E84*F84</f>
        <v>0.2</v>
      </c>
    </row>
    <row r="85" spans="1:8" ht="62.45" customHeight="1">
      <c r="A85" s="215" t="s">
        <v>150</v>
      </c>
      <c r="B85" s="74" t="s">
        <v>409</v>
      </c>
      <c r="C85" s="76">
        <v>4</v>
      </c>
      <c r="D85" s="82"/>
      <c r="E85" s="77"/>
      <c r="F85" s="70"/>
      <c r="G85" s="70"/>
      <c r="H85" s="70"/>
    </row>
    <row r="86" spans="1:8">
      <c r="A86" s="215"/>
      <c r="B86" s="75"/>
      <c r="C86" s="76"/>
      <c r="D86" s="82"/>
      <c r="E86" s="77"/>
      <c r="F86" s="70"/>
      <c r="G86" s="70"/>
      <c r="H86" s="70"/>
    </row>
    <row r="87" spans="1:8" ht="24">
      <c r="A87" s="89" t="s">
        <v>151</v>
      </c>
      <c r="B87" s="109"/>
      <c r="C87" s="109"/>
      <c r="D87" s="82"/>
      <c r="E87" s="77"/>
      <c r="F87" s="70"/>
      <c r="G87" s="70"/>
      <c r="H87" s="70"/>
    </row>
    <row r="88" spans="1:8" ht="36">
      <c r="A88" s="215" t="s">
        <v>152</v>
      </c>
      <c r="B88" s="83" t="s">
        <v>474</v>
      </c>
      <c r="C88" s="76">
        <v>3</v>
      </c>
      <c r="D88" s="82"/>
      <c r="E88" s="77"/>
      <c r="F88" s="70"/>
      <c r="G88" s="70"/>
      <c r="H88" s="70"/>
    </row>
    <row r="89" spans="1:8" ht="24">
      <c r="A89" s="215" t="s">
        <v>153</v>
      </c>
      <c r="B89" s="75"/>
      <c r="C89" s="76"/>
      <c r="D89" s="82"/>
      <c r="E89" s="77"/>
      <c r="F89" s="77"/>
      <c r="G89" s="70"/>
      <c r="H89" s="70"/>
    </row>
    <row r="90" spans="1:8" ht="36">
      <c r="A90" s="215" t="s">
        <v>154</v>
      </c>
      <c r="B90" s="96"/>
      <c r="C90" s="76"/>
      <c r="D90" s="82"/>
      <c r="E90" s="80"/>
      <c r="F90" s="77"/>
      <c r="G90" s="70"/>
      <c r="H90" s="70"/>
    </row>
    <row r="91" spans="1:8" ht="108">
      <c r="A91" s="215" t="s">
        <v>155</v>
      </c>
      <c r="B91" s="83" t="s">
        <v>411</v>
      </c>
      <c r="C91" s="76">
        <v>3</v>
      </c>
      <c r="D91" s="77"/>
      <c r="E91" s="80"/>
      <c r="F91" s="77"/>
      <c r="G91" s="70"/>
      <c r="H91" s="70"/>
    </row>
    <row r="92" spans="1:8" ht="48">
      <c r="A92" s="215" t="s">
        <v>156</v>
      </c>
      <c r="B92" s="83"/>
      <c r="C92" s="76"/>
      <c r="D92" s="77"/>
      <c r="E92" s="77"/>
      <c r="F92" s="77"/>
      <c r="G92" s="70"/>
      <c r="H92" s="70"/>
    </row>
    <row r="93" spans="1:8" ht="48">
      <c r="A93" s="215" t="s">
        <v>157</v>
      </c>
      <c r="B93" s="83"/>
      <c r="C93" s="76"/>
      <c r="D93" s="110"/>
      <c r="E93" s="77"/>
      <c r="F93" s="77"/>
      <c r="G93" s="70"/>
      <c r="H93" s="70"/>
    </row>
    <row r="94" spans="1:8" ht="72">
      <c r="A94" s="215" t="s">
        <v>158</v>
      </c>
      <c r="B94" s="75"/>
      <c r="C94" s="76"/>
      <c r="D94" s="87" t="s">
        <v>475</v>
      </c>
      <c r="E94" s="77">
        <v>2</v>
      </c>
      <c r="F94" s="77"/>
      <c r="G94" s="70"/>
      <c r="H94" s="70"/>
    </row>
    <row r="95" spans="1:8">
      <c r="A95" s="215"/>
      <c r="B95" s="75"/>
      <c r="C95" s="76"/>
      <c r="D95" s="82"/>
      <c r="E95" s="77"/>
      <c r="F95" s="77"/>
      <c r="G95" s="70"/>
      <c r="H95" s="70"/>
    </row>
    <row r="96" spans="1:8" ht="60">
      <c r="A96" s="210" t="s">
        <v>159</v>
      </c>
      <c r="B96" s="83"/>
      <c r="C96" s="76"/>
      <c r="D96" s="109" t="s">
        <v>476</v>
      </c>
      <c r="E96" s="77">
        <v>2</v>
      </c>
      <c r="F96" s="77"/>
      <c r="G96" s="70"/>
      <c r="H96" s="70"/>
    </row>
    <row r="97" spans="1:8">
      <c r="A97" s="215"/>
      <c r="B97" s="75"/>
      <c r="C97" s="76"/>
      <c r="D97" s="109"/>
      <c r="E97" s="77"/>
      <c r="F97" s="77"/>
      <c r="G97" s="70"/>
      <c r="H97" s="70"/>
    </row>
    <row r="98" spans="1:8" ht="28.5" customHeight="1">
      <c r="A98" s="215" t="s">
        <v>160</v>
      </c>
      <c r="D98" s="82"/>
    </row>
    <row r="99" spans="1:8" ht="48">
      <c r="A99" s="210" t="s">
        <v>161</v>
      </c>
      <c r="B99" s="81"/>
      <c r="C99" s="81"/>
      <c r="D99" s="81"/>
      <c r="E99" s="77"/>
      <c r="F99" s="77"/>
      <c r="G99" s="70"/>
      <c r="H99" s="70"/>
    </row>
    <row r="100" spans="1:8">
      <c r="A100" s="63" t="s">
        <v>162</v>
      </c>
      <c r="B100" s="64"/>
      <c r="C100" s="65">
        <f>AVERAGE(C101:C109)</f>
        <v>3</v>
      </c>
      <c r="D100" s="66"/>
      <c r="E100" s="67">
        <f>AVERAGE(E101:E111)</f>
        <v>1.3333333333333333</v>
      </c>
      <c r="F100" s="65">
        <v>0.15</v>
      </c>
      <c r="G100" s="65">
        <f>+C100*F100</f>
        <v>0.44999999999999996</v>
      </c>
      <c r="H100" s="65">
        <f>+E100*F100</f>
        <v>0.19999999999999998</v>
      </c>
    </row>
    <row r="101" spans="1:8" ht="93.6" customHeight="1">
      <c r="A101" s="215" t="s">
        <v>163</v>
      </c>
      <c r="B101" s="75" t="s">
        <v>479</v>
      </c>
      <c r="C101" s="76">
        <v>3</v>
      </c>
      <c r="D101" s="81" t="s">
        <v>477</v>
      </c>
      <c r="E101" s="77">
        <v>2</v>
      </c>
      <c r="F101" s="77"/>
      <c r="G101" s="77"/>
      <c r="H101" s="77"/>
    </row>
    <row r="102" spans="1:8" ht="36">
      <c r="A102" s="215" t="s">
        <v>164</v>
      </c>
      <c r="B102" s="81"/>
      <c r="C102" s="76"/>
      <c r="D102" s="82"/>
      <c r="E102" s="77"/>
      <c r="F102" s="77"/>
      <c r="G102" s="77"/>
      <c r="H102" s="77"/>
    </row>
    <row r="103" spans="1:8" ht="30.6" customHeight="1">
      <c r="A103" s="215" t="s">
        <v>165</v>
      </c>
      <c r="B103" s="75"/>
      <c r="C103" s="76"/>
      <c r="D103" s="82"/>
      <c r="E103" s="77"/>
      <c r="F103" s="77"/>
      <c r="G103" s="77"/>
      <c r="H103" s="77"/>
    </row>
    <row r="104" spans="1:8" ht="63" customHeight="1">
      <c r="A104" s="215" t="s">
        <v>166</v>
      </c>
      <c r="B104" s="75"/>
      <c r="C104" s="76"/>
      <c r="D104" s="82" t="s">
        <v>487</v>
      </c>
      <c r="E104" s="77">
        <v>1</v>
      </c>
      <c r="F104" s="77"/>
      <c r="G104" s="77"/>
      <c r="H104" s="77"/>
    </row>
    <row r="105" spans="1:8" ht="29.45" customHeight="1">
      <c r="A105" s="215" t="s">
        <v>167</v>
      </c>
      <c r="B105" s="82"/>
      <c r="C105" s="82"/>
      <c r="D105" s="81"/>
      <c r="E105" s="82"/>
      <c r="F105" s="69"/>
      <c r="G105" s="69"/>
      <c r="H105" s="69"/>
    </row>
    <row r="106" spans="1:8" s="74" customFormat="1" ht="43.5" customHeight="1">
      <c r="A106" s="215" t="s">
        <v>168</v>
      </c>
      <c r="B106" s="82"/>
      <c r="C106" s="82"/>
      <c r="D106" s="81"/>
      <c r="E106" s="82"/>
      <c r="F106" s="82"/>
      <c r="G106" s="82"/>
      <c r="H106" s="82"/>
    </row>
    <row r="107" spans="1:8" ht="29.45" customHeight="1">
      <c r="A107" s="215" t="s">
        <v>169</v>
      </c>
      <c r="B107" s="75"/>
      <c r="C107" s="76"/>
      <c r="D107" s="82"/>
      <c r="E107" s="77"/>
      <c r="F107" s="70"/>
      <c r="G107" s="70"/>
      <c r="H107" s="70"/>
    </row>
    <row r="108" spans="1:8" ht="63.6" customHeight="1">
      <c r="A108" s="215" t="s">
        <v>170</v>
      </c>
      <c r="B108" s="75"/>
      <c r="C108" s="76"/>
      <c r="D108" s="82" t="s">
        <v>478</v>
      </c>
      <c r="E108" s="77">
        <v>1</v>
      </c>
      <c r="F108" s="70"/>
      <c r="G108" s="70"/>
      <c r="H108" s="70"/>
    </row>
    <row r="109" spans="1:8" ht="48">
      <c r="A109" s="215" t="s">
        <v>171</v>
      </c>
      <c r="B109" s="75"/>
      <c r="C109" s="76"/>
      <c r="D109" s="82"/>
      <c r="E109" s="77"/>
      <c r="F109" s="70"/>
      <c r="G109" s="70"/>
      <c r="H109" s="70"/>
    </row>
    <row r="110" spans="1:8" ht="36.75" thickBot="1">
      <c r="A110" s="215" t="s">
        <v>172</v>
      </c>
      <c r="D110" s="82"/>
    </row>
    <row r="111" spans="1:8" ht="36.75" thickBot="1">
      <c r="A111" s="89" t="s">
        <v>173</v>
      </c>
      <c r="B111" s="72"/>
      <c r="C111" s="73"/>
      <c r="D111" s="111"/>
      <c r="E111" s="70"/>
      <c r="F111" s="70"/>
      <c r="G111" s="70"/>
      <c r="H111" s="70"/>
    </row>
    <row r="112" spans="1:8">
      <c r="A112" s="63" t="s">
        <v>265</v>
      </c>
      <c r="B112" s="64"/>
      <c r="C112" s="65"/>
      <c r="D112" s="66"/>
      <c r="E112" s="67">
        <f>AVERAGE(E113:E114)</f>
        <v>1</v>
      </c>
      <c r="F112" s="65">
        <v>0.1</v>
      </c>
      <c r="G112" s="65">
        <f>+C112*F112</f>
        <v>0</v>
      </c>
      <c r="H112" s="65">
        <f>+E112*F112</f>
        <v>0.1</v>
      </c>
    </row>
    <row r="113" spans="1:8" ht="60">
      <c r="B113" s="72"/>
      <c r="C113" s="73"/>
      <c r="D113" s="215" t="s">
        <v>480</v>
      </c>
      <c r="E113" s="70">
        <v>1</v>
      </c>
      <c r="F113" s="70"/>
      <c r="G113" s="70"/>
      <c r="H113" s="70"/>
    </row>
    <row r="114" spans="1:8" ht="61.5" customHeight="1">
      <c r="A114" s="215"/>
      <c r="B114" s="72"/>
      <c r="C114" s="73"/>
      <c r="D114" s="69" t="s">
        <v>481</v>
      </c>
      <c r="E114" s="70">
        <v>1</v>
      </c>
      <c r="F114" s="70"/>
      <c r="G114" s="70"/>
      <c r="H114" s="70"/>
    </row>
    <row r="115" spans="1:8">
      <c r="A115" s="215"/>
      <c r="D115" s="69"/>
    </row>
    <row r="116" spans="1:8">
      <c r="A116" s="21"/>
      <c r="B116" s="72"/>
      <c r="C116" s="73"/>
      <c r="D116" s="69"/>
      <c r="E116" s="70"/>
      <c r="F116" s="70"/>
      <c r="G116" s="70"/>
      <c r="H116" s="70"/>
    </row>
    <row r="117" spans="1:8" ht="24">
      <c r="A117" s="63" t="s">
        <v>175</v>
      </c>
      <c r="B117" s="64"/>
      <c r="C117" s="65">
        <f>AVERAGE(C118:C119)</f>
        <v>4</v>
      </c>
      <c r="D117" s="67"/>
      <c r="E117" s="216"/>
      <c r="F117" s="65">
        <v>0.15</v>
      </c>
      <c r="G117" s="65">
        <f>+C117*F117</f>
        <v>0.6</v>
      </c>
      <c r="H117" s="65">
        <f>+D117*F117</f>
        <v>0</v>
      </c>
    </row>
    <row r="118" spans="1:8" ht="60">
      <c r="A118" s="215"/>
      <c r="B118" s="72" t="s">
        <v>482</v>
      </c>
      <c r="C118" s="73">
        <v>4</v>
      </c>
      <c r="D118" s="69"/>
    </row>
    <row r="119" spans="1:8">
      <c r="A119" s="215"/>
      <c r="B119" s="69"/>
      <c r="C119" s="69"/>
      <c r="E119" s="69"/>
      <c r="F119" s="69"/>
      <c r="G119" s="69"/>
      <c r="H119" s="69"/>
    </row>
    <row r="120" spans="1:8" ht="12.75">
      <c r="A120" s="63" t="s">
        <v>95</v>
      </c>
      <c r="B120" s="64"/>
      <c r="C120" s="65"/>
      <c r="D120" s="216"/>
      <c r="E120" s="65">
        <f>+C120*F120</f>
        <v>0</v>
      </c>
      <c r="F120" s="65">
        <v>0</v>
      </c>
      <c r="G120" s="65">
        <f>+C120*F120</f>
        <v>0</v>
      </c>
      <c r="H120" s="209">
        <f>+E120*F120</f>
        <v>0</v>
      </c>
    </row>
    <row r="121" spans="1:8" s="74" customFormat="1">
      <c r="A121" s="260"/>
      <c r="B121" s="261"/>
      <c r="C121" s="71"/>
      <c r="D121" s="262"/>
      <c r="E121" s="263"/>
      <c r="F121" s="264"/>
      <c r="G121" s="71"/>
      <c r="H121" s="82"/>
    </row>
    <row r="122" spans="1:8" ht="12.75">
      <c r="A122" s="216" t="s">
        <v>192</v>
      </c>
      <c r="B122" s="216"/>
      <c r="C122" s="216"/>
      <c r="D122" s="216"/>
      <c r="E122" s="216"/>
      <c r="F122" s="403">
        <f>SUM(F3:F120)</f>
        <v>1</v>
      </c>
      <c r="G122" s="65">
        <f>SUM(G3,G11,G17,G42,G50,G66,G84,G100,G112,G117,E120)</f>
        <v>2.7733333333333339</v>
      </c>
      <c r="H122" s="65">
        <f>SUM(H3,H11,H17,H42,H50,H66,H84,H100,H112,H117,G120)</f>
        <v>1.1183333333333334</v>
      </c>
    </row>
    <row r="123" spans="1:8" ht="12.75">
      <c r="A123" s="216"/>
      <c r="B123" s="216"/>
      <c r="C123" s="216"/>
      <c r="D123" s="216"/>
      <c r="E123" s="216"/>
      <c r="F123" s="404"/>
      <c r="G123" s="398">
        <f>AVERAGE(G122:H122)</f>
        <v>1.9458333333333337</v>
      </c>
      <c r="H123" s="398"/>
    </row>
    <row r="126" spans="1:8">
      <c r="A126" s="28"/>
    </row>
    <row r="127" spans="1:8">
      <c r="A127" s="28"/>
    </row>
    <row r="128" spans="1:8">
      <c r="A128" s="28"/>
    </row>
    <row r="129" spans="1:1">
      <c r="A129" s="28"/>
    </row>
    <row r="130" spans="1:1">
      <c r="A130" s="28"/>
    </row>
    <row r="131" spans="1:1">
      <c r="A131" s="28"/>
    </row>
    <row r="132" spans="1:1">
      <c r="A132" s="28"/>
    </row>
  </sheetData>
  <mergeCells count="10">
    <mergeCell ref="G123:H123"/>
    <mergeCell ref="B80:B81"/>
    <mergeCell ref="C80:C81"/>
    <mergeCell ref="F122:F123"/>
    <mergeCell ref="B1:B2"/>
    <mergeCell ref="C1:C2"/>
    <mergeCell ref="D1:D2"/>
    <mergeCell ref="G1:H1"/>
    <mergeCell ref="E1:E2"/>
    <mergeCell ref="F1:F2"/>
  </mergeCells>
  <printOptions horizontalCentered="1"/>
  <pageMargins left="0.43307086614173229" right="0.47244094488188981" top="1.6141732283464567" bottom="0.78740157480314965" header="0.59055118110236227" footer="0.39370078740157483"/>
  <pageSetup orientation="landscape" r:id="rId1"/>
  <headerFooter alignWithMargins="0">
    <oddHeader>&amp;C&amp;"Arial,Negrita"ESE HOSPITAL --------------------------PLAN DE DESARROLLO INSTITUCIONAL 2012 - 2016EVALUACIÓN CONTEXTO INTERNO CONSOLIDADO</oddHeader>
    <oddFooter>&amp;L&amp;"Arial,Negrita"PLAN DESARROLLO 2012 -2016&amp;R&amp;P de &amp;N</oddFooter>
  </headerFooter>
</worksheet>
</file>

<file path=xl/worksheets/sheet6.xml><?xml version="1.0" encoding="utf-8"?>
<worksheet xmlns="http://schemas.openxmlformats.org/spreadsheetml/2006/main" xmlns:r="http://schemas.openxmlformats.org/officeDocument/2006/relationships">
  <dimension ref="A1:H132"/>
  <sheetViews>
    <sheetView zoomScaleSheetLayoutView="110" workbookViewId="0">
      <pane xSplit="1" ySplit="2" topLeftCell="B107" activePane="bottomRight" state="frozen"/>
      <selection pane="topRight" activeCell="B1" sqref="B1"/>
      <selection pane="bottomLeft" activeCell="A3" sqref="A3"/>
      <selection pane="bottomRight" activeCell="A18" sqref="A18"/>
    </sheetView>
  </sheetViews>
  <sheetFormatPr baseColWidth="10" defaultColWidth="11.42578125" defaultRowHeight="12"/>
  <cols>
    <col min="1" max="1" width="21.5703125" style="20" customWidth="1"/>
    <col min="2" max="2" width="12.5703125" style="97" customWidth="1"/>
    <col min="3" max="3" width="12.5703125" style="68" customWidth="1"/>
    <col min="4" max="4" width="12.5703125" style="78" customWidth="1"/>
    <col min="5" max="8" width="12.5703125" style="98" customWidth="1"/>
    <col min="9" max="16384" width="11.42578125" style="20"/>
  </cols>
  <sheetData>
    <row r="1" spans="1:8" ht="12.75">
      <c r="A1" s="243" t="s">
        <v>99</v>
      </c>
      <c r="B1" s="405" t="s">
        <v>97</v>
      </c>
      <c r="C1" s="407" t="s">
        <v>176</v>
      </c>
      <c r="D1" s="409" t="s">
        <v>98</v>
      </c>
      <c r="E1" s="413" t="s">
        <v>176</v>
      </c>
      <c r="F1" s="407" t="s">
        <v>177</v>
      </c>
      <c r="G1" s="411" t="s">
        <v>178</v>
      </c>
      <c r="H1" s="412"/>
    </row>
    <row r="2" spans="1:8">
      <c r="A2" s="244"/>
      <c r="B2" s="406"/>
      <c r="C2" s="408"/>
      <c r="D2" s="410"/>
      <c r="E2" s="414"/>
      <c r="F2" s="408"/>
      <c r="G2" s="62" t="s">
        <v>97</v>
      </c>
      <c r="H2" s="62" t="s">
        <v>98</v>
      </c>
    </row>
    <row r="3" spans="1:8" ht="24">
      <c r="A3" s="63" t="s">
        <v>96</v>
      </c>
      <c r="B3" s="64"/>
      <c r="C3" s="227"/>
      <c r="D3" s="66"/>
      <c r="E3" s="67">
        <f>AVERAGE(E4:E10)</f>
        <v>1</v>
      </c>
      <c r="F3" s="227">
        <v>0.05</v>
      </c>
      <c r="G3" s="227">
        <f>+C3*F3</f>
        <v>0</v>
      </c>
      <c r="H3" s="227">
        <f>+E3*F3</f>
        <v>0.05</v>
      </c>
    </row>
    <row r="4" spans="1:8">
      <c r="A4" s="89" t="s">
        <v>99</v>
      </c>
      <c r="B4" s="75"/>
      <c r="C4" s="100"/>
      <c r="D4" s="82"/>
      <c r="E4" s="77"/>
      <c r="F4" s="70"/>
      <c r="G4" s="71"/>
      <c r="H4" s="71"/>
    </row>
    <row r="5" spans="1:8">
      <c r="A5" s="95"/>
      <c r="B5" s="75"/>
      <c r="C5" s="101"/>
      <c r="D5" s="82"/>
      <c r="E5" s="77"/>
      <c r="F5" s="70"/>
      <c r="G5" s="71"/>
      <c r="H5" s="71"/>
    </row>
    <row r="6" spans="1:8">
      <c r="A6" s="242"/>
      <c r="B6" s="75"/>
      <c r="C6" s="76"/>
      <c r="D6" s="82"/>
      <c r="E6" s="77"/>
      <c r="F6" s="70"/>
      <c r="G6" s="71"/>
      <c r="H6" s="71"/>
    </row>
    <row r="7" spans="1:8" ht="48">
      <c r="A7" s="89" t="s">
        <v>100</v>
      </c>
      <c r="B7" s="75"/>
      <c r="C7" s="76"/>
      <c r="D7" s="75" t="s">
        <v>451</v>
      </c>
      <c r="E7" s="77">
        <v>1</v>
      </c>
      <c r="F7" s="70"/>
      <c r="G7" s="71"/>
      <c r="H7" s="71"/>
    </row>
    <row r="8" spans="1:8">
      <c r="A8" s="95"/>
      <c r="B8" s="75"/>
      <c r="C8" s="76"/>
      <c r="D8" s="75"/>
      <c r="E8" s="77"/>
      <c r="F8" s="70"/>
      <c r="G8" s="71"/>
      <c r="H8" s="71"/>
    </row>
    <row r="9" spans="1:8">
      <c r="A9" s="89" t="s">
        <v>101</v>
      </c>
      <c r="B9" s="75"/>
      <c r="C9" s="76"/>
      <c r="D9" s="82"/>
      <c r="E9" s="77"/>
      <c r="F9" s="70"/>
      <c r="G9" s="71"/>
      <c r="H9" s="71"/>
    </row>
    <row r="10" spans="1:8">
      <c r="A10" s="242"/>
      <c r="B10" s="72"/>
      <c r="C10" s="73"/>
      <c r="D10" s="69"/>
      <c r="E10" s="70"/>
      <c r="F10" s="70"/>
      <c r="G10" s="71"/>
      <c r="H10" s="71"/>
    </row>
    <row r="11" spans="1:8" s="74" customFormat="1" ht="24">
      <c r="A11" s="63" t="s">
        <v>102</v>
      </c>
      <c r="B11" s="64"/>
      <c r="C11" s="227"/>
      <c r="D11" s="66"/>
      <c r="E11" s="67">
        <f>AVERAGE(E12:E13)</f>
        <v>1</v>
      </c>
      <c r="F11" s="227">
        <v>0.05</v>
      </c>
      <c r="G11" s="227">
        <f>+C11*F11</f>
        <v>0</v>
      </c>
      <c r="H11" s="227">
        <f>+E11*F11</f>
        <v>0.05</v>
      </c>
    </row>
    <row r="12" spans="1:8" ht="48">
      <c r="A12" s="221" t="s">
        <v>103</v>
      </c>
      <c r="B12" s="75"/>
      <c r="C12" s="76"/>
      <c r="D12" s="82" t="s">
        <v>452</v>
      </c>
      <c r="E12" s="77">
        <v>1</v>
      </c>
      <c r="F12" s="77"/>
      <c r="G12" s="70"/>
      <c r="H12" s="70"/>
    </row>
    <row r="13" spans="1:8" ht="24">
      <c r="A13" s="89" t="s">
        <v>104</v>
      </c>
      <c r="B13" s="75"/>
      <c r="C13" s="76"/>
      <c r="D13" s="82"/>
      <c r="E13" s="77"/>
      <c r="F13" s="77"/>
      <c r="G13" s="70"/>
      <c r="H13" s="70"/>
    </row>
    <row r="14" spans="1:8">
      <c r="A14" s="95"/>
      <c r="B14" s="75"/>
      <c r="C14" s="76"/>
      <c r="D14" s="82"/>
      <c r="E14" s="77"/>
      <c r="F14" s="77"/>
      <c r="G14" s="70"/>
      <c r="H14" s="70"/>
    </row>
    <row r="15" spans="1:8">
      <c r="A15" s="95"/>
      <c r="B15" s="75"/>
      <c r="C15" s="76"/>
      <c r="D15" s="82"/>
      <c r="E15" s="77"/>
      <c r="F15" s="77"/>
      <c r="G15" s="70"/>
      <c r="H15" s="70"/>
    </row>
    <row r="16" spans="1:8">
      <c r="A16" s="242"/>
      <c r="B16" s="75"/>
      <c r="C16" s="76"/>
      <c r="D16" s="102"/>
      <c r="E16" s="77"/>
      <c r="F16" s="77"/>
      <c r="G16" s="70"/>
      <c r="H16" s="70"/>
    </row>
    <row r="17" spans="1:8" s="23" customFormat="1">
      <c r="A17" s="63" t="s">
        <v>105</v>
      </c>
      <c r="B17" s="64"/>
      <c r="C17" s="227"/>
      <c r="D17" s="66"/>
      <c r="E17" s="67">
        <f>AVERAGE(E18:E41)</f>
        <v>1</v>
      </c>
      <c r="F17" s="227">
        <v>0.1</v>
      </c>
      <c r="G17" s="227">
        <f>+C17*F17</f>
        <v>0</v>
      </c>
      <c r="H17" s="227">
        <f>+E17*F17</f>
        <v>0.1</v>
      </c>
    </row>
    <row r="18" spans="1:8" ht="38.25">
      <c r="A18" s="245" t="s">
        <v>106</v>
      </c>
      <c r="B18" s="75"/>
      <c r="C18" s="76"/>
      <c r="D18" s="82"/>
      <c r="E18" s="77"/>
      <c r="F18" s="70"/>
      <c r="G18" s="70"/>
      <c r="H18" s="70"/>
    </row>
    <row r="19" spans="1:8" ht="12.75">
      <c r="A19" s="246"/>
      <c r="B19" s="103"/>
      <c r="C19" s="230"/>
      <c r="D19" s="92"/>
      <c r="E19" s="77"/>
      <c r="F19" s="70"/>
      <c r="G19" s="70"/>
      <c r="H19" s="70"/>
    </row>
    <row r="20" spans="1:8" s="74" customFormat="1" ht="36">
      <c r="A20" s="247" t="s">
        <v>107</v>
      </c>
      <c r="B20" s="75"/>
      <c r="C20" s="79"/>
      <c r="D20" s="75"/>
      <c r="E20" s="80"/>
      <c r="F20" s="77"/>
      <c r="G20" s="77"/>
      <c r="H20" s="77"/>
    </row>
    <row r="21" spans="1:8" s="74" customFormat="1">
      <c r="A21" s="248"/>
      <c r="B21" s="75"/>
      <c r="C21" s="81"/>
      <c r="D21" s="75"/>
      <c r="E21" s="80"/>
      <c r="F21" s="77"/>
      <c r="G21" s="77"/>
      <c r="H21" s="77"/>
    </row>
    <row r="22" spans="1:8" ht="99.95" customHeight="1">
      <c r="A22" s="89" t="s">
        <v>108</v>
      </c>
      <c r="B22" s="75"/>
      <c r="C22" s="76"/>
      <c r="D22" s="87" t="s">
        <v>455</v>
      </c>
      <c r="E22" s="77">
        <v>1</v>
      </c>
      <c r="F22" s="70"/>
      <c r="G22" s="70"/>
      <c r="H22" s="70"/>
    </row>
    <row r="23" spans="1:8">
      <c r="A23" s="95"/>
      <c r="B23" s="75"/>
      <c r="C23" s="76"/>
      <c r="D23" s="87"/>
      <c r="E23" s="77"/>
      <c r="F23" s="70"/>
      <c r="G23" s="70"/>
      <c r="H23" s="70"/>
    </row>
    <row r="24" spans="1:8" ht="69.95" customHeight="1">
      <c r="A24" s="221" t="s">
        <v>109</v>
      </c>
      <c r="B24" s="75"/>
      <c r="C24" s="76"/>
      <c r="D24" s="82" t="s">
        <v>456</v>
      </c>
      <c r="E24" s="77">
        <v>1</v>
      </c>
      <c r="F24" s="70"/>
      <c r="G24" s="70"/>
      <c r="H24" s="70"/>
    </row>
    <row r="25" spans="1:8" ht="48">
      <c r="A25" s="224" t="s">
        <v>110</v>
      </c>
      <c r="B25" s="75"/>
      <c r="C25" s="76"/>
      <c r="D25" s="82"/>
      <c r="E25" s="77"/>
      <c r="F25" s="70"/>
      <c r="G25" s="70"/>
      <c r="H25" s="70"/>
    </row>
    <row r="26" spans="1:8">
      <c r="A26" s="89" t="s">
        <v>111</v>
      </c>
      <c r="B26" s="75"/>
      <c r="C26" s="76"/>
      <c r="D26" s="82"/>
      <c r="E26" s="77"/>
      <c r="F26" s="70"/>
      <c r="G26" s="70"/>
      <c r="H26" s="70"/>
    </row>
    <row r="27" spans="1:8">
      <c r="A27" s="95"/>
      <c r="B27" s="75"/>
      <c r="C27" s="76"/>
      <c r="D27" s="82"/>
      <c r="E27" s="77"/>
      <c r="F27" s="70"/>
      <c r="G27" s="70"/>
      <c r="H27" s="70"/>
    </row>
    <row r="28" spans="1:8">
      <c r="A28" s="242"/>
      <c r="B28" s="75"/>
      <c r="C28" s="76"/>
      <c r="D28" s="82"/>
      <c r="E28" s="77"/>
      <c r="F28" s="70"/>
      <c r="G28" s="70"/>
      <c r="H28" s="70"/>
    </row>
    <row r="29" spans="1:8" ht="24">
      <c r="A29" s="89" t="s">
        <v>112</v>
      </c>
      <c r="B29" s="75"/>
      <c r="C29" s="76"/>
      <c r="D29" s="82"/>
      <c r="E29" s="77"/>
      <c r="F29" s="70"/>
      <c r="G29" s="70"/>
      <c r="H29" s="70"/>
    </row>
    <row r="30" spans="1:8">
      <c r="A30" s="95"/>
      <c r="B30" s="75"/>
      <c r="C30" s="76"/>
      <c r="D30" s="82"/>
      <c r="E30" s="77"/>
      <c r="F30" s="70"/>
      <c r="G30" s="70"/>
      <c r="H30" s="70"/>
    </row>
    <row r="31" spans="1:8">
      <c r="A31" s="242"/>
      <c r="B31" s="75"/>
      <c r="C31" s="76"/>
      <c r="D31" s="83"/>
      <c r="E31" s="84"/>
      <c r="F31" s="85"/>
      <c r="G31" s="70"/>
      <c r="H31" s="70"/>
    </row>
    <row r="32" spans="1:8" ht="36">
      <c r="A32" s="21" t="s">
        <v>113</v>
      </c>
      <c r="B32" s="75"/>
      <c r="C32" s="76"/>
      <c r="D32" s="82"/>
      <c r="E32" s="77"/>
      <c r="F32" s="70"/>
      <c r="G32" s="70"/>
      <c r="H32" s="70"/>
    </row>
    <row r="33" spans="1:8">
      <c r="A33" s="21"/>
      <c r="B33" s="75"/>
      <c r="C33" s="76"/>
      <c r="D33" s="82"/>
      <c r="E33" s="77"/>
      <c r="F33" s="70"/>
      <c r="G33" s="70"/>
      <c r="H33" s="70"/>
    </row>
    <row r="34" spans="1:8" ht="24">
      <c r="A34" s="222" t="s">
        <v>114</v>
      </c>
      <c r="B34" s="105"/>
      <c r="C34" s="231"/>
      <c r="D34" s="87"/>
      <c r="E34" s="77"/>
      <c r="F34" s="70"/>
      <c r="G34" s="70"/>
      <c r="H34" s="70"/>
    </row>
    <row r="35" spans="1:8" ht="96">
      <c r="A35" s="221" t="s">
        <v>115</v>
      </c>
      <c r="B35" s="81"/>
      <c r="C35" s="76"/>
      <c r="D35" s="75" t="s">
        <v>459</v>
      </c>
      <c r="E35" s="77">
        <v>1</v>
      </c>
      <c r="F35" s="70"/>
      <c r="G35" s="70"/>
      <c r="H35" s="70"/>
    </row>
    <row r="36" spans="1:8" ht="48">
      <c r="A36" s="224" t="s">
        <v>116</v>
      </c>
      <c r="B36" s="75"/>
      <c r="C36" s="76"/>
      <c r="D36" s="82"/>
      <c r="E36" s="77"/>
      <c r="F36" s="70"/>
      <c r="G36" s="70"/>
      <c r="H36" s="70"/>
    </row>
    <row r="37" spans="1:8" ht="24">
      <c r="A37" s="224" t="s">
        <v>117</v>
      </c>
      <c r="B37" s="75"/>
      <c r="C37" s="76"/>
      <c r="D37" s="82"/>
      <c r="E37" s="77"/>
      <c r="F37" s="70"/>
      <c r="G37" s="70"/>
      <c r="H37" s="70"/>
    </row>
    <row r="38" spans="1:8" ht="24">
      <c r="A38" s="224" t="s">
        <v>118</v>
      </c>
      <c r="B38" s="75"/>
      <c r="C38" s="76"/>
      <c r="D38" s="82"/>
      <c r="E38" s="77"/>
      <c r="F38" s="77"/>
      <c r="G38" s="70"/>
      <c r="H38" s="70"/>
    </row>
    <row r="39" spans="1:8" ht="24">
      <c r="A39" s="221" t="s">
        <v>119</v>
      </c>
      <c r="B39" s="75"/>
      <c r="C39" s="76"/>
      <c r="D39" s="82"/>
      <c r="E39" s="77"/>
      <c r="F39" s="77"/>
      <c r="G39" s="70"/>
      <c r="H39" s="70"/>
    </row>
    <row r="40" spans="1:8" ht="85.5" customHeight="1">
      <c r="A40" s="224" t="s">
        <v>120</v>
      </c>
      <c r="B40" s="75"/>
      <c r="C40" s="76"/>
      <c r="D40" s="82" t="s">
        <v>461</v>
      </c>
      <c r="E40" s="77">
        <v>1</v>
      </c>
      <c r="F40" s="77"/>
      <c r="G40" s="70"/>
      <c r="H40" s="70"/>
    </row>
    <row r="41" spans="1:8" ht="32.1" customHeight="1">
      <c r="A41" s="224" t="s">
        <v>121</v>
      </c>
      <c r="B41" s="75"/>
      <c r="C41" s="76"/>
      <c r="D41" s="82"/>
      <c r="E41" s="77"/>
      <c r="F41" s="77"/>
      <c r="G41" s="70"/>
      <c r="H41" s="70"/>
    </row>
    <row r="42" spans="1:8" ht="36.75" thickBot="1">
      <c r="A42" s="63" t="s">
        <v>122</v>
      </c>
      <c r="B42" s="64"/>
      <c r="C42" s="227"/>
      <c r="D42" s="66"/>
      <c r="E42" s="67">
        <f>AVERAGE(E43:E47)</f>
        <v>1</v>
      </c>
      <c r="F42" s="227">
        <v>0.1</v>
      </c>
      <c r="G42" s="227">
        <f>+C42*F42</f>
        <v>0</v>
      </c>
      <c r="H42" s="227">
        <f>+E42*F42</f>
        <v>0.1</v>
      </c>
    </row>
    <row r="43" spans="1:8" ht="12.75" thickBot="1">
      <c r="A43" s="21" t="s">
        <v>123</v>
      </c>
      <c r="B43" s="75"/>
      <c r="C43" s="76"/>
      <c r="D43" s="234"/>
      <c r="E43" s="77"/>
      <c r="F43" s="70"/>
      <c r="G43" s="70"/>
      <c r="H43" s="70"/>
    </row>
    <row r="44" spans="1:8" ht="192">
      <c r="A44" s="21"/>
      <c r="B44" s="75"/>
      <c r="C44" s="76"/>
      <c r="D44" s="236" t="s">
        <v>405</v>
      </c>
      <c r="E44" s="77">
        <v>1</v>
      </c>
      <c r="F44" s="70"/>
      <c r="G44" s="70"/>
      <c r="H44" s="70"/>
    </row>
    <row r="45" spans="1:8" ht="360">
      <c r="A45" s="21"/>
      <c r="B45" s="75"/>
      <c r="C45" s="76"/>
      <c r="D45" s="235" t="s">
        <v>462</v>
      </c>
      <c r="E45" s="77">
        <v>1</v>
      </c>
      <c r="F45" s="70"/>
      <c r="G45" s="70"/>
      <c r="H45" s="70"/>
    </row>
    <row r="46" spans="1:8">
      <c r="A46" s="21"/>
      <c r="B46" s="75"/>
      <c r="C46" s="76"/>
      <c r="D46" s="259"/>
      <c r="E46" s="77"/>
      <c r="F46" s="70"/>
      <c r="G46" s="70"/>
      <c r="H46" s="70"/>
    </row>
    <row r="47" spans="1:8" ht="72">
      <c r="A47" s="21"/>
      <c r="B47" s="75"/>
      <c r="C47" s="76"/>
      <c r="D47" s="82" t="s">
        <v>410</v>
      </c>
      <c r="E47" s="88">
        <v>1</v>
      </c>
      <c r="F47" s="70"/>
      <c r="G47" s="70"/>
      <c r="H47" s="70"/>
    </row>
    <row r="48" spans="1:8" ht="60">
      <c r="A48" s="21" t="s">
        <v>124</v>
      </c>
      <c r="B48" s="72"/>
      <c r="C48" s="73"/>
      <c r="D48" s="82" t="s">
        <v>464</v>
      </c>
      <c r="E48" s="98">
        <v>1</v>
      </c>
    </row>
    <row r="49" spans="1:8" ht="24">
      <c r="A49" s="21" t="s">
        <v>125</v>
      </c>
      <c r="B49" s="72"/>
      <c r="C49" s="73"/>
      <c r="E49" s="77"/>
      <c r="F49" s="70"/>
      <c r="G49" s="70"/>
      <c r="H49" s="70"/>
    </row>
    <row r="50" spans="1:8" ht="24">
      <c r="A50" s="63" t="s">
        <v>126</v>
      </c>
      <c r="B50" s="64"/>
      <c r="C50" s="227">
        <f>AVERAGE(C51:C63)</f>
        <v>4</v>
      </c>
      <c r="D50" s="66"/>
      <c r="E50" s="67">
        <f>AVERAGE(E51:E65)</f>
        <v>1.2</v>
      </c>
      <c r="F50" s="227">
        <v>0.1</v>
      </c>
      <c r="G50" s="227">
        <f>+C50*F50</f>
        <v>0.4</v>
      </c>
      <c r="H50" s="227">
        <f>+E50*F50</f>
        <v>0.12</v>
      </c>
    </row>
    <row r="51" spans="1:8" ht="78.599999999999994" customHeight="1">
      <c r="A51" s="221" t="s">
        <v>127</v>
      </c>
      <c r="B51" s="75"/>
      <c r="C51" s="76"/>
      <c r="D51" s="82" t="s">
        <v>402</v>
      </c>
      <c r="E51" s="77">
        <v>1</v>
      </c>
      <c r="F51" s="70"/>
      <c r="G51" s="70"/>
      <c r="H51" s="70"/>
    </row>
    <row r="52" spans="1:8" ht="132.94999999999999" customHeight="1">
      <c r="A52" s="222"/>
      <c r="B52" s="75"/>
      <c r="C52" s="76"/>
      <c r="D52" s="239"/>
      <c r="E52" s="77"/>
      <c r="F52" s="70"/>
      <c r="G52" s="70"/>
      <c r="H52" s="70"/>
    </row>
    <row r="53" spans="1:8" ht="153">
      <c r="A53" s="222"/>
      <c r="B53" s="75"/>
      <c r="C53" s="76"/>
      <c r="D53" s="302" t="s">
        <v>499</v>
      </c>
      <c r="E53" s="77">
        <v>1</v>
      </c>
      <c r="F53" s="70"/>
      <c r="G53" s="70"/>
      <c r="H53" s="70"/>
    </row>
    <row r="54" spans="1:8" ht="192">
      <c r="A54" s="222"/>
      <c r="B54" s="75"/>
      <c r="C54" s="76"/>
      <c r="D54" s="75" t="s">
        <v>467</v>
      </c>
      <c r="E54" s="77">
        <v>1</v>
      </c>
      <c r="F54" s="70"/>
      <c r="G54" s="70"/>
      <c r="H54" s="70"/>
    </row>
    <row r="55" spans="1:8">
      <c r="A55" s="222"/>
      <c r="B55" s="75"/>
      <c r="C55" s="76"/>
      <c r="D55" s="75"/>
      <c r="E55" s="77"/>
      <c r="F55" s="70"/>
      <c r="G55" s="70"/>
      <c r="H55" s="70"/>
    </row>
    <row r="56" spans="1:8" ht="90.6" customHeight="1">
      <c r="A56" s="221" t="s">
        <v>128</v>
      </c>
      <c r="B56" s="75" t="s">
        <v>469</v>
      </c>
      <c r="C56" s="76">
        <v>4</v>
      </c>
      <c r="D56" s="82" t="s">
        <v>470</v>
      </c>
      <c r="E56" s="77">
        <v>2</v>
      </c>
      <c r="F56" s="70"/>
      <c r="G56" s="70"/>
      <c r="H56" s="70"/>
    </row>
    <row r="57" spans="1:8" ht="122.45" customHeight="1">
      <c r="A57" s="222"/>
      <c r="C57" s="76"/>
      <c r="D57" s="82" t="s">
        <v>413</v>
      </c>
      <c r="E57" s="77">
        <v>1</v>
      </c>
      <c r="F57" s="70"/>
      <c r="G57" s="70"/>
      <c r="H57" s="70"/>
    </row>
    <row r="58" spans="1:8" ht="36">
      <c r="A58" s="221" t="s">
        <v>129</v>
      </c>
      <c r="B58" s="75"/>
      <c r="C58" s="76"/>
      <c r="D58" s="81"/>
      <c r="E58" s="77"/>
      <c r="F58" s="70"/>
      <c r="G58" s="70"/>
      <c r="H58" s="70"/>
    </row>
    <row r="59" spans="1:8" ht="36">
      <c r="A59" s="221" t="s">
        <v>130</v>
      </c>
      <c r="B59" s="75"/>
      <c r="C59" s="76"/>
      <c r="D59" s="81"/>
      <c r="E59" s="77"/>
      <c r="F59" s="70"/>
      <c r="G59" s="70"/>
      <c r="H59" s="70"/>
    </row>
    <row r="60" spans="1:8">
      <c r="A60" s="223"/>
      <c r="B60" s="75"/>
      <c r="C60" s="76"/>
      <c r="D60" s="82"/>
      <c r="E60" s="77"/>
      <c r="F60" s="70"/>
      <c r="G60" s="70"/>
      <c r="H60" s="70"/>
    </row>
    <row r="61" spans="1:8" ht="36">
      <c r="A61" s="89" t="s">
        <v>131</v>
      </c>
      <c r="B61" s="75"/>
      <c r="C61" s="76"/>
      <c r="D61" s="82"/>
      <c r="E61" s="77"/>
      <c r="F61" s="70"/>
      <c r="G61" s="70"/>
      <c r="H61" s="70"/>
    </row>
    <row r="62" spans="1:8" ht="60">
      <c r="A62" s="224" t="s">
        <v>132</v>
      </c>
      <c r="B62" s="81"/>
      <c r="C62" s="76"/>
      <c r="D62" s="82"/>
      <c r="E62" s="77"/>
      <c r="F62" s="77"/>
      <c r="G62" s="70"/>
      <c r="H62" s="70"/>
    </row>
    <row r="63" spans="1:8" ht="48">
      <c r="A63" s="221" t="s">
        <v>133</v>
      </c>
      <c r="B63" s="81"/>
      <c r="C63" s="82"/>
      <c r="D63" s="82"/>
      <c r="E63" s="77"/>
      <c r="F63" s="69"/>
      <c r="G63" s="69"/>
      <c r="H63" s="69"/>
    </row>
    <row r="64" spans="1:8" ht="24">
      <c r="A64" s="21" t="s">
        <v>134</v>
      </c>
      <c r="B64" s="72"/>
      <c r="D64" s="81"/>
    </row>
    <row r="65" spans="1:8" ht="24">
      <c r="A65" s="224" t="s">
        <v>135</v>
      </c>
      <c r="B65" s="72"/>
      <c r="C65" s="101"/>
      <c r="E65" s="77"/>
      <c r="F65" s="70"/>
      <c r="G65" s="70"/>
      <c r="H65" s="70"/>
    </row>
    <row r="66" spans="1:8" ht="24">
      <c r="A66" s="118" t="s">
        <v>137</v>
      </c>
      <c r="B66" s="119"/>
      <c r="C66" s="226">
        <f>AVERAGE(C67:C83)</f>
        <v>4</v>
      </c>
      <c r="D66" s="120"/>
      <c r="E66" s="94">
        <f>AVERAGE(E67:E83)</f>
        <v>1</v>
      </c>
      <c r="F66" s="226">
        <v>0.1</v>
      </c>
      <c r="G66" s="227">
        <f>+C66*F66</f>
        <v>0.4</v>
      </c>
      <c r="H66" s="227">
        <f>+E66*F66</f>
        <v>0.1</v>
      </c>
    </row>
    <row r="67" spans="1:8" ht="93" customHeight="1">
      <c r="A67" s="224" t="s">
        <v>138</v>
      </c>
      <c r="B67" s="75"/>
      <c r="C67" s="76"/>
      <c r="D67" s="20" t="s">
        <v>419</v>
      </c>
      <c r="E67" s="77">
        <v>1</v>
      </c>
      <c r="F67" s="70"/>
      <c r="G67" s="70"/>
      <c r="H67" s="70"/>
    </row>
    <row r="68" spans="1:8" ht="80.45" customHeight="1">
      <c r="A68" s="224"/>
      <c r="B68" s="75"/>
      <c r="C68" s="76"/>
      <c r="D68" s="20" t="s">
        <v>418</v>
      </c>
      <c r="E68" s="77">
        <v>1</v>
      </c>
      <c r="F68" s="70"/>
      <c r="G68" s="70"/>
      <c r="H68" s="70"/>
    </row>
    <row r="69" spans="1:8" ht="123" customHeight="1" thickBot="1">
      <c r="A69" s="224" t="s">
        <v>190</v>
      </c>
      <c r="B69" s="75"/>
      <c r="C69" s="76"/>
      <c r="D69" s="82"/>
      <c r="E69" s="77"/>
      <c r="F69" s="70"/>
      <c r="G69" s="70"/>
      <c r="H69" s="70"/>
    </row>
    <row r="70" spans="1:8" ht="200.1" customHeight="1" thickBot="1">
      <c r="A70" s="224"/>
      <c r="B70" s="83"/>
      <c r="C70" s="76"/>
      <c r="D70" s="233" t="s">
        <v>471</v>
      </c>
      <c r="E70" s="77">
        <v>1</v>
      </c>
      <c r="F70" s="70"/>
      <c r="G70" s="70"/>
      <c r="H70" s="70"/>
    </row>
    <row r="71" spans="1:8" ht="348">
      <c r="A71" s="224"/>
      <c r="B71" s="81" t="s">
        <v>485</v>
      </c>
      <c r="C71" s="76">
        <v>4</v>
      </c>
      <c r="D71" s="82" t="s">
        <v>472</v>
      </c>
      <c r="E71" s="77">
        <v>1</v>
      </c>
      <c r="F71" s="70"/>
      <c r="G71" s="70"/>
      <c r="H71" s="70"/>
    </row>
    <row r="72" spans="1:8" ht="168.6" customHeight="1">
      <c r="A72" s="224" t="s">
        <v>139</v>
      </c>
      <c r="B72" s="81"/>
      <c r="C72" s="76"/>
      <c r="D72" s="81" t="s">
        <v>473</v>
      </c>
      <c r="E72" s="77">
        <v>1</v>
      </c>
      <c r="F72" s="70"/>
      <c r="G72" s="70"/>
      <c r="H72" s="70"/>
    </row>
    <row r="73" spans="1:8" ht="33.950000000000003" customHeight="1">
      <c r="A73" s="21" t="s">
        <v>140</v>
      </c>
      <c r="B73" s="81"/>
      <c r="C73" s="84"/>
      <c r="D73" s="82"/>
      <c r="E73" s="77"/>
      <c r="F73" s="70"/>
      <c r="G73" s="70"/>
      <c r="H73" s="70"/>
    </row>
    <row r="74" spans="1:8" ht="214.5" customHeight="1">
      <c r="A74" s="224" t="s">
        <v>141</v>
      </c>
      <c r="B74" s="81"/>
      <c r="C74" s="84"/>
      <c r="D74" s="82"/>
      <c r="E74" s="77"/>
      <c r="F74" s="70"/>
      <c r="G74" s="70"/>
      <c r="H74" s="70"/>
    </row>
    <row r="75" spans="1:8" ht="24">
      <c r="A75" s="224" t="s">
        <v>142</v>
      </c>
      <c r="B75" s="107"/>
      <c r="C75" s="231"/>
      <c r="D75" s="81"/>
      <c r="E75" s="108"/>
      <c r="F75" s="117"/>
      <c r="G75" s="70"/>
      <c r="H75" s="70"/>
    </row>
    <row r="76" spans="1:8" ht="24">
      <c r="A76" s="21" t="s">
        <v>143</v>
      </c>
      <c r="B76" s="82"/>
      <c r="C76" s="76"/>
      <c r="D76" s="81"/>
      <c r="E76" s="77"/>
      <c r="F76" s="70"/>
      <c r="G76" s="70"/>
      <c r="H76" s="70"/>
    </row>
    <row r="77" spans="1:8" ht="24.75" thickBot="1">
      <c r="A77" s="95" t="s">
        <v>191</v>
      </c>
      <c r="B77" s="74"/>
      <c r="C77" s="76"/>
      <c r="D77" s="87"/>
      <c r="E77" s="80"/>
      <c r="F77" s="70"/>
      <c r="G77" s="70"/>
      <c r="H77" s="70"/>
    </row>
    <row r="78" spans="1:8" ht="24">
      <c r="A78" s="89" t="s">
        <v>144</v>
      </c>
      <c r="B78" s="106"/>
      <c r="C78" s="76"/>
      <c r="D78" s="82"/>
      <c r="E78" s="82"/>
      <c r="F78" s="82"/>
      <c r="G78" s="82"/>
      <c r="H78" s="78"/>
    </row>
    <row r="79" spans="1:8">
      <c r="A79" s="90" t="s">
        <v>145</v>
      </c>
      <c r="B79" s="82"/>
      <c r="C79" s="76"/>
      <c r="D79" s="75"/>
      <c r="E79" s="80"/>
      <c r="F79" s="77"/>
      <c r="G79" s="77"/>
      <c r="H79" s="91"/>
    </row>
    <row r="80" spans="1:8">
      <c r="A80" s="224" t="s">
        <v>146</v>
      </c>
      <c r="B80" s="399"/>
      <c r="C80" s="401"/>
      <c r="D80" s="92"/>
      <c r="E80" s="80"/>
      <c r="F80" s="77"/>
      <c r="G80" s="77"/>
      <c r="H80" s="91"/>
    </row>
    <row r="81" spans="1:8" ht="24">
      <c r="A81" s="93" t="s">
        <v>147</v>
      </c>
      <c r="B81" s="400"/>
      <c r="C81" s="402"/>
      <c r="D81" s="75"/>
      <c r="E81" s="80"/>
      <c r="F81" s="77"/>
      <c r="G81" s="77"/>
      <c r="H81" s="91"/>
    </row>
    <row r="82" spans="1:8" ht="24">
      <c r="A82" s="228" t="s">
        <v>148</v>
      </c>
      <c r="D82" s="107"/>
    </row>
    <row r="83" spans="1:8">
      <c r="A83" s="229"/>
      <c r="C83" s="108"/>
      <c r="D83" s="107"/>
      <c r="E83" s="77"/>
      <c r="F83" s="70"/>
      <c r="G83" s="70"/>
      <c r="H83" s="70"/>
    </row>
    <row r="84" spans="1:8" ht="24">
      <c r="A84" s="63" t="s">
        <v>149</v>
      </c>
      <c r="B84" s="94"/>
      <c r="C84" s="67">
        <f>AVERAGE(C85:C99)</f>
        <v>4</v>
      </c>
      <c r="D84" s="66"/>
      <c r="E84" s="67"/>
      <c r="F84" s="227">
        <v>0.1</v>
      </c>
      <c r="G84" s="227">
        <f>+C84*F84</f>
        <v>0.4</v>
      </c>
      <c r="H84" s="227">
        <f>+E84*F84</f>
        <v>0</v>
      </c>
    </row>
    <row r="85" spans="1:8" ht="62.45" customHeight="1">
      <c r="A85" s="224" t="s">
        <v>150</v>
      </c>
      <c r="B85" s="74" t="s">
        <v>409</v>
      </c>
      <c r="C85" s="76">
        <v>4</v>
      </c>
      <c r="D85" s="82"/>
      <c r="E85" s="77"/>
      <c r="F85" s="70"/>
      <c r="G85" s="70"/>
      <c r="H85" s="70"/>
    </row>
    <row r="86" spans="1:8">
      <c r="A86" s="224"/>
      <c r="B86" s="75"/>
      <c r="C86" s="76"/>
      <c r="D86" s="82"/>
      <c r="E86" s="77"/>
      <c r="F86" s="70"/>
      <c r="G86" s="70"/>
      <c r="H86" s="70"/>
    </row>
    <row r="87" spans="1:8" ht="24">
      <c r="A87" s="89" t="s">
        <v>151</v>
      </c>
      <c r="B87" s="109"/>
      <c r="C87" s="109"/>
      <c r="D87" s="82"/>
      <c r="E87" s="77"/>
      <c r="F87" s="70"/>
      <c r="G87" s="70"/>
      <c r="H87" s="70"/>
    </row>
    <row r="88" spans="1:8" ht="24">
      <c r="A88" s="224" t="s">
        <v>152</v>
      </c>
      <c r="B88" s="83"/>
      <c r="C88" s="76"/>
      <c r="D88" s="82"/>
      <c r="E88" s="77"/>
      <c r="F88" s="70"/>
      <c r="G88" s="70"/>
      <c r="H88" s="70"/>
    </row>
    <row r="89" spans="1:8" ht="24">
      <c r="A89" s="224" t="s">
        <v>153</v>
      </c>
      <c r="B89" s="75"/>
      <c r="C89" s="76"/>
      <c r="D89" s="82"/>
      <c r="E89" s="77"/>
      <c r="F89" s="77"/>
      <c r="G89" s="70"/>
      <c r="H89" s="70"/>
    </row>
    <row r="90" spans="1:8" ht="36">
      <c r="A90" s="224" t="s">
        <v>154</v>
      </c>
      <c r="B90" s="96"/>
      <c r="C90" s="76"/>
      <c r="D90" s="82"/>
      <c r="E90" s="80"/>
      <c r="F90" s="77"/>
      <c r="G90" s="70"/>
      <c r="H90" s="70"/>
    </row>
    <row r="91" spans="1:8" ht="48">
      <c r="A91" s="224" t="s">
        <v>155</v>
      </c>
      <c r="B91" s="83"/>
      <c r="C91" s="76"/>
      <c r="D91" s="77"/>
      <c r="E91" s="80"/>
      <c r="F91" s="77"/>
      <c r="G91" s="70"/>
      <c r="H91" s="70"/>
    </row>
    <row r="92" spans="1:8" ht="48">
      <c r="A92" s="224" t="s">
        <v>156</v>
      </c>
      <c r="B92" s="83"/>
      <c r="C92" s="76"/>
      <c r="D92" s="77"/>
      <c r="E92" s="77"/>
      <c r="F92" s="77"/>
      <c r="G92" s="70"/>
      <c r="H92" s="70"/>
    </row>
    <row r="93" spans="1:8" ht="48">
      <c r="A93" s="224" t="s">
        <v>157</v>
      </c>
      <c r="B93" s="83"/>
      <c r="C93" s="76"/>
      <c r="D93" s="110"/>
      <c r="E93" s="77"/>
      <c r="F93" s="77"/>
      <c r="G93" s="70"/>
      <c r="H93" s="70"/>
    </row>
    <row r="94" spans="1:8" ht="36">
      <c r="A94" s="224" t="s">
        <v>158</v>
      </c>
      <c r="B94" s="75"/>
      <c r="C94" s="76"/>
      <c r="D94" s="87"/>
      <c r="E94" s="77"/>
      <c r="F94" s="77"/>
      <c r="G94" s="70"/>
      <c r="H94" s="70"/>
    </row>
    <row r="95" spans="1:8">
      <c r="A95" s="224"/>
      <c r="B95" s="75"/>
      <c r="C95" s="76"/>
      <c r="D95" s="82"/>
      <c r="E95" s="77"/>
      <c r="F95" s="77"/>
      <c r="G95" s="70"/>
      <c r="H95" s="70"/>
    </row>
    <row r="96" spans="1:8" ht="48">
      <c r="A96" s="221" t="s">
        <v>159</v>
      </c>
      <c r="B96" s="83"/>
      <c r="C96" s="76"/>
      <c r="D96" s="109"/>
      <c r="E96" s="77"/>
      <c r="F96" s="77"/>
      <c r="G96" s="70"/>
      <c r="H96" s="70"/>
    </row>
    <row r="97" spans="1:8">
      <c r="A97" s="224"/>
      <c r="B97" s="75"/>
      <c r="C97" s="76"/>
      <c r="D97" s="109"/>
      <c r="E97" s="77"/>
      <c r="F97" s="77"/>
      <c r="G97" s="70"/>
      <c r="H97" s="70"/>
    </row>
    <row r="98" spans="1:8" ht="28.5" customHeight="1">
      <c r="A98" s="224" t="s">
        <v>160</v>
      </c>
      <c r="D98" s="82"/>
    </row>
    <row r="99" spans="1:8" ht="48">
      <c r="A99" s="221" t="s">
        <v>161</v>
      </c>
      <c r="B99" s="81"/>
      <c r="C99" s="81"/>
      <c r="D99" s="81"/>
      <c r="E99" s="77"/>
      <c r="F99" s="77"/>
      <c r="G99" s="70"/>
      <c r="H99" s="70"/>
    </row>
    <row r="100" spans="1:8">
      <c r="A100" s="63" t="s">
        <v>162</v>
      </c>
      <c r="B100" s="64"/>
      <c r="C100" s="227"/>
      <c r="D100" s="66"/>
      <c r="E100" s="67">
        <f>AVERAGE(E101:E111)</f>
        <v>1</v>
      </c>
      <c r="F100" s="227">
        <v>0.15</v>
      </c>
      <c r="G100" s="227">
        <f>+C100*F100</f>
        <v>0</v>
      </c>
      <c r="H100" s="227">
        <f>+E100*F100</f>
        <v>0.15</v>
      </c>
    </row>
    <row r="101" spans="1:8" ht="93.6" customHeight="1">
      <c r="A101" s="224" t="s">
        <v>163</v>
      </c>
      <c r="B101" s="75"/>
      <c r="C101" s="76"/>
      <c r="D101" s="81"/>
      <c r="E101" s="77"/>
      <c r="F101" s="77"/>
      <c r="G101" s="77"/>
      <c r="H101" s="77"/>
    </row>
    <row r="102" spans="1:8" ht="36">
      <c r="A102" s="224" t="s">
        <v>164</v>
      </c>
      <c r="B102" s="81"/>
      <c r="C102" s="76"/>
      <c r="D102" s="82"/>
      <c r="E102" s="77"/>
      <c r="F102" s="77"/>
      <c r="G102" s="77"/>
      <c r="H102" s="77"/>
    </row>
    <row r="103" spans="1:8" ht="30.6" customHeight="1">
      <c r="A103" s="224" t="s">
        <v>165</v>
      </c>
      <c r="B103" s="75"/>
      <c r="C103" s="76"/>
      <c r="D103" s="82"/>
      <c r="E103" s="77"/>
      <c r="F103" s="77"/>
      <c r="G103" s="77"/>
      <c r="H103" s="77"/>
    </row>
    <row r="104" spans="1:8" ht="63" customHeight="1">
      <c r="A104" s="224" t="s">
        <v>166</v>
      </c>
      <c r="B104" s="75"/>
      <c r="C104" s="76"/>
      <c r="D104" s="82" t="s">
        <v>487</v>
      </c>
      <c r="E104" s="77">
        <v>1</v>
      </c>
      <c r="F104" s="77"/>
      <c r="G104" s="77"/>
      <c r="H104" s="77"/>
    </row>
    <row r="105" spans="1:8" ht="29.45" customHeight="1">
      <c r="A105" s="224" t="s">
        <v>167</v>
      </c>
      <c r="B105" s="82"/>
      <c r="C105" s="82"/>
      <c r="D105" s="81"/>
      <c r="E105" s="82"/>
      <c r="F105" s="69"/>
      <c r="G105" s="69"/>
      <c r="H105" s="69"/>
    </row>
    <row r="106" spans="1:8" s="74" customFormat="1" ht="43.5" customHeight="1">
      <c r="A106" s="224" t="s">
        <v>168</v>
      </c>
      <c r="B106" s="82"/>
      <c r="C106" s="82"/>
      <c r="D106" s="81"/>
      <c r="E106" s="82"/>
      <c r="F106" s="82"/>
      <c r="G106" s="82"/>
      <c r="H106" s="82"/>
    </row>
    <row r="107" spans="1:8" ht="29.45" customHeight="1">
      <c r="A107" s="224" t="s">
        <v>169</v>
      </c>
      <c r="B107" s="75"/>
      <c r="C107" s="76"/>
      <c r="D107" s="82"/>
      <c r="E107" s="77"/>
      <c r="F107" s="70"/>
      <c r="G107" s="70"/>
      <c r="H107" s="70"/>
    </row>
    <row r="108" spans="1:8" ht="63.6" customHeight="1">
      <c r="A108" s="224" t="s">
        <v>170</v>
      </c>
      <c r="B108" s="75"/>
      <c r="C108" s="76"/>
      <c r="D108" s="82" t="s">
        <v>478</v>
      </c>
      <c r="E108" s="77">
        <v>1</v>
      </c>
      <c r="F108" s="70"/>
      <c r="G108" s="70"/>
      <c r="H108" s="70"/>
    </row>
    <row r="109" spans="1:8" ht="48">
      <c r="A109" s="224" t="s">
        <v>171</v>
      </c>
      <c r="B109" s="75"/>
      <c r="C109" s="76"/>
      <c r="D109" s="82"/>
      <c r="E109" s="77"/>
      <c r="F109" s="70"/>
      <c r="G109" s="70"/>
      <c r="H109" s="70"/>
    </row>
    <row r="110" spans="1:8" ht="36.75" thickBot="1">
      <c r="A110" s="224" t="s">
        <v>172</v>
      </c>
      <c r="D110" s="82"/>
    </row>
    <row r="111" spans="1:8" ht="36.75" thickBot="1">
      <c r="A111" s="89" t="s">
        <v>173</v>
      </c>
      <c r="B111" s="72"/>
      <c r="C111" s="73"/>
      <c r="D111" s="111"/>
      <c r="E111" s="70"/>
      <c r="F111" s="70"/>
      <c r="G111" s="70"/>
      <c r="H111" s="70"/>
    </row>
    <row r="112" spans="1:8">
      <c r="A112" s="63" t="s">
        <v>265</v>
      </c>
      <c r="B112" s="64"/>
      <c r="C112" s="227"/>
      <c r="D112" s="66"/>
      <c r="E112" s="67">
        <f>AVERAGE(E113:E114)</f>
        <v>1</v>
      </c>
      <c r="F112" s="227">
        <v>0.1</v>
      </c>
      <c r="G112" s="227">
        <f>+C112*F112</f>
        <v>0</v>
      </c>
      <c r="H112" s="227">
        <f>+E112*F112</f>
        <v>0.1</v>
      </c>
    </row>
    <row r="113" spans="1:8" ht="69" customHeight="1">
      <c r="B113" s="72"/>
      <c r="C113" s="73"/>
      <c r="D113" s="224" t="s">
        <v>480</v>
      </c>
      <c r="E113" s="70">
        <v>1</v>
      </c>
      <c r="F113" s="70"/>
      <c r="G113" s="70"/>
      <c r="H113" s="70"/>
    </row>
    <row r="114" spans="1:8" ht="61.5" customHeight="1">
      <c r="A114" s="224"/>
      <c r="B114" s="72"/>
      <c r="C114" s="73"/>
      <c r="D114" s="69" t="s">
        <v>481</v>
      </c>
      <c r="E114" s="70">
        <v>1</v>
      </c>
      <c r="F114" s="70"/>
      <c r="G114" s="70"/>
      <c r="H114" s="70"/>
    </row>
    <row r="115" spans="1:8">
      <c r="A115" s="224"/>
      <c r="D115" s="69"/>
    </row>
    <row r="116" spans="1:8">
      <c r="A116" s="21"/>
      <c r="B116" s="72"/>
      <c r="C116" s="73"/>
      <c r="D116" s="69"/>
      <c r="E116" s="70"/>
      <c r="F116" s="70"/>
      <c r="G116" s="70"/>
      <c r="H116" s="70"/>
    </row>
    <row r="117" spans="1:8" ht="24">
      <c r="A117" s="63" t="s">
        <v>175</v>
      </c>
      <c r="B117" s="64"/>
      <c r="C117" s="227">
        <f>AVERAGE(C118:C119)</f>
        <v>4</v>
      </c>
      <c r="D117" s="67"/>
      <c r="E117" s="225"/>
      <c r="F117" s="227">
        <v>0.15</v>
      </c>
      <c r="G117" s="227">
        <f>+C117*F117</f>
        <v>0.6</v>
      </c>
      <c r="H117" s="227">
        <f>+D117*F117</f>
        <v>0</v>
      </c>
    </row>
    <row r="118" spans="1:8" ht="60">
      <c r="A118" s="224"/>
      <c r="B118" s="72" t="s">
        <v>482</v>
      </c>
      <c r="C118" s="73">
        <v>4</v>
      </c>
      <c r="D118" s="69"/>
    </row>
    <row r="119" spans="1:8">
      <c r="A119" s="224"/>
      <c r="B119" s="69"/>
      <c r="C119" s="69"/>
      <c r="E119" s="69"/>
      <c r="F119" s="69"/>
      <c r="G119" s="69"/>
      <c r="H119" s="69"/>
    </row>
    <row r="120" spans="1:8" ht="12.75">
      <c r="A120" s="63" t="s">
        <v>95</v>
      </c>
      <c r="B120" s="64"/>
      <c r="C120" s="227"/>
      <c r="D120" s="225"/>
      <c r="E120" s="227">
        <f>+C120*F120</f>
        <v>0</v>
      </c>
      <c r="F120" s="227">
        <v>0</v>
      </c>
      <c r="G120" s="227">
        <f>+C120*F120</f>
        <v>0</v>
      </c>
      <c r="H120" s="227">
        <f>+E120*F120</f>
        <v>0</v>
      </c>
    </row>
    <row r="121" spans="1:8" s="74" customFormat="1">
      <c r="A121" s="260"/>
      <c r="B121" s="261"/>
      <c r="C121" s="71"/>
      <c r="D121" s="262"/>
      <c r="E121" s="263"/>
      <c r="F121" s="264"/>
      <c r="G121" s="71"/>
      <c r="H121" s="82"/>
    </row>
    <row r="122" spans="1:8" ht="12.75">
      <c r="A122" s="225" t="s">
        <v>192</v>
      </c>
      <c r="B122" s="225"/>
      <c r="C122" s="225"/>
      <c r="D122" s="225"/>
      <c r="E122" s="225"/>
      <c r="F122" s="403">
        <f>SUM(F3:F120)</f>
        <v>1</v>
      </c>
      <c r="G122" s="227">
        <f>SUM(G3,G11,G17,G42,G50,G66,G84,G100,G112,G117,E120)</f>
        <v>1.8000000000000003</v>
      </c>
      <c r="H122" s="227">
        <f>SUM(H3,H11,H17,H42,H50,H66,H84,H100,H112,H117,G120)</f>
        <v>0.77</v>
      </c>
    </row>
    <row r="123" spans="1:8" ht="12.75">
      <c r="A123" s="225"/>
      <c r="B123" s="225"/>
      <c r="C123" s="225"/>
      <c r="D123" s="225"/>
      <c r="E123" s="225"/>
      <c r="F123" s="404"/>
      <c r="G123" s="398">
        <f>AVERAGE(G122:H122)</f>
        <v>1.2850000000000001</v>
      </c>
      <c r="H123" s="398"/>
    </row>
    <row r="126" spans="1:8">
      <c r="A126" s="28"/>
    </row>
    <row r="127" spans="1:8">
      <c r="A127" s="28"/>
    </row>
    <row r="128" spans="1:8">
      <c r="A128" s="28"/>
    </row>
    <row r="129" spans="1:1">
      <c r="A129" s="28"/>
    </row>
    <row r="130" spans="1:1">
      <c r="A130" s="28"/>
    </row>
    <row r="131" spans="1:1">
      <c r="A131" s="28"/>
    </row>
    <row r="132" spans="1:1">
      <c r="A132" s="28"/>
    </row>
  </sheetData>
  <mergeCells count="10">
    <mergeCell ref="F122:F123"/>
    <mergeCell ref="G123:H123"/>
    <mergeCell ref="B1:B2"/>
    <mergeCell ref="C1:C2"/>
    <mergeCell ref="D1:D2"/>
    <mergeCell ref="G1:H1"/>
    <mergeCell ref="E1:E2"/>
    <mergeCell ref="F1:F2"/>
    <mergeCell ref="B80:B81"/>
    <mergeCell ref="C80:C81"/>
  </mergeCells>
  <printOptions horizontalCentered="1"/>
  <pageMargins left="0.43307086614173229" right="0.47244094488188981" top="1.6141732283464567" bottom="0.78740157480314965" header="0.59055118110236227" footer="0.39370078740157483"/>
  <pageSetup orientation="landscape" r:id="rId1"/>
  <headerFooter alignWithMargins="0">
    <oddHeader>&amp;C&amp;"Arial,Negrita"ESE HOSPITAL -----------------------------PLAN DE DESARROLLO INSTITUCIONAL 2012 - 2016EVALUACIÓN CONTEXTO INTERNO CONSOLIDADO</oddHeader>
    <oddFooter>&amp;L&amp;"Arial,Negrita"PLAN DESARROLLO 2012 -2016&amp;R&amp;P de &amp;N</oddFooter>
  </headerFooter>
</worksheet>
</file>

<file path=xl/worksheets/sheet7.xml><?xml version="1.0" encoding="utf-8"?>
<worksheet xmlns="http://schemas.openxmlformats.org/spreadsheetml/2006/main" xmlns:r="http://schemas.openxmlformats.org/officeDocument/2006/relationships">
  <dimension ref="A1:O15"/>
  <sheetViews>
    <sheetView topLeftCell="A7" zoomScaleSheetLayoutView="110" workbookViewId="0">
      <selection activeCell="A24" sqref="A24"/>
    </sheetView>
  </sheetViews>
  <sheetFormatPr baseColWidth="10" defaultColWidth="11.42578125" defaultRowHeight="14.25"/>
  <cols>
    <col min="1" max="1" width="22.28515625" style="269" customWidth="1"/>
    <col min="2" max="13" width="4.85546875" style="269" customWidth="1"/>
    <col min="14" max="14" width="22.28515625" style="269" customWidth="1"/>
    <col min="15" max="16384" width="11.42578125" style="269"/>
  </cols>
  <sheetData>
    <row r="1" spans="1:15" ht="57.75" customHeight="1" thickBot="1"/>
    <row r="2" spans="1:15" ht="24" customHeight="1">
      <c r="B2" s="270"/>
      <c r="C2" s="271"/>
      <c r="D2" s="271"/>
      <c r="E2" s="272"/>
      <c r="F2" s="270"/>
      <c r="G2" s="271"/>
      <c r="H2" s="271"/>
      <c r="I2" s="272"/>
      <c r="J2" s="273"/>
      <c r="K2" s="274"/>
      <c r="L2" s="274"/>
      <c r="M2" s="275"/>
    </row>
    <row r="3" spans="1:15" ht="24" customHeight="1">
      <c r="B3" s="276"/>
      <c r="C3" s="277"/>
      <c r="D3" s="277"/>
      <c r="E3" s="278"/>
      <c r="F3" s="276"/>
      <c r="G3" s="277"/>
      <c r="H3" s="277"/>
      <c r="I3" s="278"/>
      <c r="J3" s="279"/>
      <c r="K3" s="280"/>
      <c r="L3" s="280"/>
      <c r="M3" s="281"/>
    </row>
    <row r="4" spans="1:15" ht="24" customHeight="1">
      <c r="B4" s="276"/>
      <c r="C4" s="277"/>
      <c r="D4" s="277"/>
      <c r="E4" s="278"/>
      <c r="F4" s="276"/>
      <c r="G4" s="277"/>
      <c r="H4" s="277"/>
      <c r="I4" s="278"/>
      <c r="J4" s="279"/>
      <c r="K4" s="280"/>
      <c r="L4" s="280"/>
      <c r="M4" s="281"/>
    </row>
    <row r="5" spans="1:15" ht="24" customHeight="1" thickBot="1">
      <c r="B5" s="282"/>
      <c r="C5" s="283"/>
      <c r="D5" s="283"/>
      <c r="E5" s="284"/>
      <c r="F5" s="282"/>
      <c r="G5" s="283"/>
      <c r="H5" s="283"/>
      <c r="I5" s="284"/>
      <c r="J5" s="285"/>
      <c r="K5" s="286"/>
      <c r="L5" s="286"/>
      <c r="M5" s="287"/>
    </row>
    <row r="6" spans="1:15" ht="24" customHeight="1">
      <c r="B6" s="270"/>
      <c r="C6" s="271"/>
      <c r="D6" s="271"/>
      <c r="E6" s="272"/>
      <c r="F6" s="416"/>
      <c r="G6" s="417"/>
      <c r="H6" s="417"/>
      <c r="I6" s="418"/>
      <c r="J6" s="288"/>
      <c r="K6" s="289"/>
      <c r="L6" s="289"/>
      <c r="M6" s="290"/>
    </row>
    <row r="7" spans="1:15" ht="24" customHeight="1">
      <c r="B7" s="276"/>
      <c r="C7" s="277"/>
      <c r="D7" s="277"/>
      <c r="E7" s="278"/>
      <c r="F7" s="419"/>
      <c r="G7" s="420"/>
      <c r="H7" s="420"/>
      <c r="I7" s="421"/>
      <c r="J7" s="291"/>
      <c r="K7" s="292"/>
      <c r="L7" s="292"/>
      <c r="M7" s="293"/>
    </row>
    <row r="8" spans="1:15" ht="24" customHeight="1">
      <c r="B8" s="276"/>
      <c r="C8" s="277"/>
      <c r="D8" s="277"/>
      <c r="E8" s="278"/>
      <c r="F8" s="419"/>
      <c r="G8" s="420"/>
      <c r="H8" s="420"/>
      <c r="I8" s="421"/>
      <c r="J8" s="291"/>
      <c r="K8" s="292"/>
      <c r="L8" s="292"/>
      <c r="M8" s="293"/>
    </row>
    <row r="9" spans="1:15" ht="24" customHeight="1" thickBot="1">
      <c r="B9" s="282"/>
      <c r="C9" s="283"/>
      <c r="D9" s="283"/>
      <c r="E9" s="284"/>
      <c r="F9" s="422"/>
      <c r="G9" s="423"/>
      <c r="H9" s="423"/>
      <c r="I9" s="424"/>
      <c r="J9" s="294"/>
      <c r="K9" s="295"/>
      <c r="L9" s="295"/>
      <c r="M9" s="296"/>
    </row>
    <row r="10" spans="1:15" ht="24" customHeight="1">
      <c r="B10" s="273"/>
      <c r="C10" s="274"/>
      <c r="D10" s="274"/>
      <c r="E10" s="275"/>
      <c r="F10" s="289"/>
      <c r="G10" s="289"/>
      <c r="H10" s="289"/>
      <c r="I10" s="289"/>
      <c r="J10" s="288"/>
      <c r="K10" s="289"/>
      <c r="L10" s="289"/>
      <c r="M10" s="290"/>
    </row>
    <row r="11" spans="1:15" ht="24" customHeight="1">
      <c r="B11" s="279"/>
      <c r="C11" s="280"/>
      <c r="D11" s="280"/>
      <c r="E11" s="281"/>
      <c r="F11" s="292"/>
      <c r="G11" s="292"/>
      <c r="H11" s="292"/>
      <c r="I11" s="292"/>
      <c r="J11" s="291"/>
      <c r="K11" s="292"/>
      <c r="L11" s="292"/>
      <c r="M11" s="293"/>
    </row>
    <row r="12" spans="1:15" ht="24" customHeight="1">
      <c r="B12" s="279"/>
      <c r="C12" s="280"/>
      <c r="D12" s="280"/>
      <c r="E12" s="281"/>
      <c r="F12" s="292"/>
      <c r="G12" s="292"/>
      <c r="H12" s="292"/>
      <c r="I12" s="292"/>
      <c r="J12" s="291"/>
      <c r="K12" s="292"/>
      <c r="L12" s="292"/>
      <c r="M12" s="293"/>
    </row>
    <row r="13" spans="1:15" ht="24" customHeight="1" thickBot="1">
      <c r="B13" s="285"/>
      <c r="C13" s="286"/>
      <c r="D13" s="286"/>
      <c r="E13" s="287"/>
      <c r="F13" s="295"/>
      <c r="G13" s="295"/>
      <c r="H13" s="295"/>
      <c r="I13" s="295"/>
      <c r="J13" s="294"/>
      <c r="K13" s="295"/>
      <c r="L13" s="295"/>
      <c r="M13" s="296"/>
    </row>
    <row r="14" spans="1:15" s="297" customFormat="1" ht="24" customHeight="1">
      <c r="B14" s="298"/>
      <c r="C14" s="298"/>
      <c r="D14" s="298"/>
      <c r="E14" s="298"/>
      <c r="F14" s="298"/>
      <c r="G14" s="298"/>
      <c r="H14" s="298"/>
      <c r="I14" s="298"/>
      <c r="J14" s="298"/>
      <c r="K14" s="298"/>
      <c r="L14" s="298"/>
      <c r="M14" s="298"/>
    </row>
    <row r="15" spans="1:15" ht="54.75" customHeight="1">
      <c r="A15" s="415" t="s">
        <v>488</v>
      </c>
      <c r="B15" s="415"/>
      <c r="C15" s="415"/>
      <c r="D15" s="415"/>
      <c r="E15" s="415"/>
      <c r="F15" s="415"/>
      <c r="G15" s="415"/>
      <c r="H15" s="415"/>
      <c r="I15" s="415"/>
      <c r="J15" s="415"/>
      <c r="K15" s="415"/>
      <c r="L15" s="415"/>
      <c r="M15" s="415"/>
      <c r="N15" s="415"/>
      <c r="O15" s="415"/>
    </row>
  </sheetData>
  <mergeCells count="2">
    <mergeCell ref="A15:O15"/>
    <mergeCell ref="F6:I9"/>
  </mergeCells>
  <printOptions horizontalCentered="1"/>
  <pageMargins left="0.70866141732283472" right="0.70866141732283472" top="1.7322834645669292" bottom="0.74803149606299213" header="0.78740157480314965" footer="0.31496062992125984"/>
  <pageSetup orientation="landscape" horizontalDpi="300" verticalDpi="300" r:id="rId1"/>
  <headerFooter>
    <oddHeader>&amp;C&amp;"Arial,Negrita"ESE HOSPITAL ------------------------PLAN DE DESARROLLO 20012-2016MATRIZ INTERNA EXTERNA</oddHeader>
    <oddFooter>&amp;LPLAN DE DESARROLLO 2012 -2016&amp;R&amp;P&amp;P de &amp;N</oddFooter>
  </headerFooter>
  <drawing r:id="rId2"/>
</worksheet>
</file>

<file path=xl/worksheets/sheet8.xml><?xml version="1.0" encoding="utf-8"?>
<worksheet xmlns="http://schemas.openxmlformats.org/spreadsheetml/2006/main" xmlns:r="http://schemas.openxmlformats.org/officeDocument/2006/relationships">
  <dimension ref="B1:E27"/>
  <sheetViews>
    <sheetView topLeftCell="A26" workbookViewId="0">
      <selection activeCell="C13" sqref="C13"/>
    </sheetView>
  </sheetViews>
  <sheetFormatPr baseColWidth="10" defaultRowHeight="12.75"/>
  <cols>
    <col min="1" max="1" width="9.28515625" customWidth="1"/>
    <col min="2" max="2" width="6.5703125" style="2" customWidth="1"/>
    <col min="3" max="4" width="35.5703125" style="2" customWidth="1"/>
    <col min="5" max="5" width="7" style="2" customWidth="1"/>
  </cols>
  <sheetData>
    <row r="1" spans="2:5" ht="15">
      <c r="C1" s="425" t="s">
        <v>27</v>
      </c>
      <c r="D1" s="425"/>
    </row>
    <row r="2" spans="2:5" ht="14.25" customHeight="1">
      <c r="B2" s="427" t="s">
        <v>1</v>
      </c>
      <c r="E2" s="429" t="s">
        <v>3</v>
      </c>
    </row>
    <row r="3" spans="2:5" ht="14.25" customHeight="1">
      <c r="B3" s="427"/>
      <c r="C3" s="428" t="s">
        <v>2</v>
      </c>
      <c r="D3" s="428"/>
      <c r="E3" s="429"/>
    </row>
    <row r="4" spans="2:5" ht="14.25" customHeight="1" thickBot="1">
      <c r="B4" s="427"/>
      <c r="C4" s="3"/>
      <c r="D4" s="3"/>
      <c r="E4" s="429"/>
    </row>
    <row r="5" spans="2:5" ht="15">
      <c r="B5" s="427"/>
      <c r="C5" s="299" t="s">
        <v>4</v>
      </c>
      <c r="D5" s="122" t="s">
        <v>5</v>
      </c>
      <c r="E5" s="429"/>
    </row>
    <row r="6" spans="2:5" ht="15">
      <c r="B6" s="427"/>
      <c r="C6" s="300" t="s">
        <v>6</v>
      </c>
      <c r="D6" s="123" t="s">
        <v>6</v>
      </c>
      <c r="E6" s="429"/>
    </row>
    <row r="7" spans="2:5" ht="15">
      <c r="B7" s="427"/>
      <c r="C7" s="300" t="s">
        <v>7</v>
      </c>
      <c r="D7" s="123" t="s">
        <v>7</v>
      </c>
      <c r="E7" s="429"/>
    </row>
    <row r="8" spans="2:5" ht="15">
      <c r="B8" s="427"/>
      <c r="C8" s="300" t="s">
        <v>8</v>
      </c>
      <c r="D8" s="123" t="s">
        <v>8</v>
      </c>
      <c r="E8" s="429"/>
    </row>
    <row r="9" spans="2:5" ht="15">
      <c r="B9" s="427"/>
      <c r="C9" s="300" t="s">
        <v>9</v>
      </c>
      <c r="D9" s="123" t="s">
        <v>12</v>
      </c>
      <c r="E9" s="429"/>
    </row>
    <row r="10" spans="2:5" ht="15">
      <c r="B10" s="427"/>
      <c r="C10" s="300" t="s">
        <v>10</v>
      </c>
      <c r="D10" s="123" t="s">
        <v>13</v>
      </c>
      <c r="E10" s="429"/>
    </row>
    <row r="11" spans="2:5" ht="15">
      <c r="B11" s="427"/>
      <c r="C11" s="300" t="s">
        <v>11</v>
      </c>
      <c r="D11" s="123" t="s">
        <v>14</v>
      </c>
      <c r="E11" s="429"/>
    </row>
    <row r="12" spans="2:5" ht="15.75" thickBot="1">
      <c r="B12" s="427"/>
      <c r="C12" s="301"/>
      <c r="D12" s="1" t="s">
        <v>15</v>
      </c>
      <c r="E12" s="429"/>
    </row>
    <row r="13" spans="2:5" ht="15">
      <c r="B13" s="427"/>
      <c r="C13" s="265" t="s">
        <v>16</v>
      </c>
      <c r="D13" s="126" t="s">
        <v>20</v>
      </c>
      <c r="E13" s="429"/>
    </row>
    <row r="14" spans="2:5" ht="15">
      <c r="B14" s="427"/>
      <c r="C14" s="121" t="s">
        <v>17</v>
      </c>
      <c r="D14" s="123" t="s">
        <v>21</v>
      </c>
      <c r="E14" s="429"/>
    </row>
    <row r="15" spans="2:5" ht="30">
      <c r="B15" s="427"/>
      <c r="C15" s="121" t="s">
        <v>18</v>
      </c>
      <c r="D15" s="124" t="s">
        <v>22</v>
      </c>
      <c r="E15" s="429"/>
    </row>
    <row r="16" spans="2:5" ht="30">
      <c r="B16" s="427"/>
      <c r="C16" s="121" t="s">
        <v>19</v>
      </c>
      <c r="D16" s="123" t="s">
        <v>23</v>
      </c>
      <c r="E16" s="429"/>
    </row>
    <row r="17" spans="2:5" ht="15">
      <c r="B17" s="427"/>
      <c r="C17" s="121" t="s">
        <v>10</v>
      </c>
      <c r="D17" s="127"/>
      <c r="E17" s="429"/>
    </row>
    <row r="18" spans="2:5" ht="15">
      <c r="B18" s="427"/>
      <c r="C18" s="121" t="s">
        <v>11</v>
      </c>
      <c r="D18" s="127"/>
      <c r="E18" s="429"/>
    </row>
    <row r="19" spans="2:5" ht="15.75" thickBot="1">
      <c r="B19" s="427"/>
      <c r="C19" s="266" t="s">
        <v>24</v>
      </c>
      <c r="D19" s="125" t="s">
        <v>25</v>
      </c>
      <c r="E19" s="429"/>
    </row>
    <row r="20" spans="2:5" ht="15">
      <c r="B20" s="4"/>
      <c r="E20" s="4"/>
    </row>
    <row r="22" spans="2:5" ht="15">
      <c r="C22" s="428" t="s">
        <v>26</v>
      </c>
      <c r="D22" s="428"/>
    </row>
    <row r="25" spans="2:5" ht="254.45" customHeight="1">
      <c r="C25" s="426" t="s">
        <v>524</v>
      </c>
      <c r="D25" s="426"/>
    </row>
    <row r="26" spans="2:5" ht="125.1" customHeight="1">
      <c r="C26" s="426"/>
      <c r="D26" s="426"/>
    </row>
    <row r="27" spans="2:5" ht="168.6" customHeight="1">
      <c r="C27" s="426" t="s">
        <v>489</v>
      </c>
      <c r="D27" s="426"/>
    </row>
  </sheetData>
  <mergeCells count="7">
    <mergeCell ref="E2:E19"/>
    <mergeCell ref="C22:D22"/>
    <mergeCell ref="C1:D1"/>
    <mergeCell ref="C27:D27"/>
    <mergeCell ref="C25:D26"/>
    <mergeCell ref="B2:B19"/>
    <mergeCell ref="C3:D3"/>
  </mergeCells>
  <printOptions horizontalCentered="1"/>
  <pageMargins left="0.57999999999999996" right="0.6" top="1.43" bottom="0.74803149606299213" header="0.8" footer="0.31496062992125984"/>
  <pageSetup orientation="landscape" horizontalDpi="300" verticalDpi="300" r:id="rId1"/>
  <headerFooter>
    <oddHeader>&amp;CESE HOSPITAL --------------------PLAN DE DESARROLLO INSTITUCIONAL 2012-2016MATRIZ DE LA GRAN ESTRATEGIA</oddHeader>
    <oddFooter>&amp;LPLAN DE DESARROLLO 2012-2016&amp;R&amp;P de &amp;N</oddFooter>
  </headerFooter>
</worksheet>
</file>

<file path=xl/worksheets/sheet9.xml><?xml version="1.0" encoding="utf-8"?>
<worksheet xmlns="http://schemas.openxmlformats.org/spreadsheetml/2006/main" xmlns:r="http://schemas.openxmlformats.org/officeDocument/2006/relationships">
  <dimension ref="A1:C43"/>
  <sheetViews>
    <sheetView topLeftCell="A37" zoomScale="90" zoomScaleNormal="90" zoomScaleSheetLayoutView="106" workbookViewId="0">
      <selection activeCell="B3" sqref="B3:B6"/>
    </sheetView>
  </sheetViews>
  <sheetFormatPr baseColWidth="10" defaultColWidth="11.42578125" defaultRowHeight="14.25"/>
  <cols>
    <col min="1" max="1" width="41.85546875" style="303" customWidth="1"/>
    <col min="2" max="3" width="41.85546875" style="304" customWidth="1"/>
    <col min="4" max="16384" width="11.42578125" style="297"/>
  </cols>
  <sheetData>
    <row r="1" spans="1:3" ht="15" thickBot="1"/>
    <row r="2" spans="1:3" ht="15">
      <c r="A2" s="430" t="s">
        <v>530</v>
      </c>
      <c r="B2" s="112" t="s">
        <v>193</v>
      </c>
      <c r="C2" s="112" t="s">
        <v>194</v>
      </c>
    </row>
    <row r="3" spans="1:3" ht="35.450000000000003" customHeight="1">
      <c r="A3" s="431"/>
      <c r="B3" s="305" t="s">
        <v>500</v>
      </c>
      <c r="C3" s="305" t="s">
        <v>531</v>
      </c>
    </row>
    <row r="4" spans="1:3" ht="101.45" customHeight="1">
      <c r="A4" s="431"/>
      <c r="B4" s="306" t="s">
        <v>532</v>
      </c>
      <c r="C4" s="307" t="s">
        <v>495</v>
      </c>
    </row>
    <row r="5" spans="1:3" ht="46.5" customHeight="1">
      <c r="A5" s="431"/>
      <c r="B5" s="308" t="s">
        <v>504</v>
      </c>
      <c r="C5" s="309" t="s">
        <v>496</v>
      </c>
    </row>
    <row r="6" spans="1:3" ht="44.45" customHeight="1">
      <c r="A6" s="431"/>
      <c r="B6" s="310" t="s">
        <v>508</v>
      </c>
      <c r="C6" s="307" t="s">
        <v>533</v>
      </c>
    </row>
    <row r="7" spans="1:3" ht="42.75">
      <c r="A7" s="431"/>
      <c r="B7" s="311"/>
      <c r="C7" s="305" t="s">
        <v>534</v>
      </c>
    </row>
    <row r="8" spans="1:3" ht="41.45" customHeight="1" thickBot="1">
      <c r="A8" s="431"/>
      <c r="B8" s="311"/>
      <c r="C8" s="307" t="s">
        <v>535</v>
      </c>
    </row>
    <row r="9" spans="1:3" ht="71.25">
      <c r="A9" s="431"/>
      <c r="B9" s="312"/>
      <c r="C9" s="313" t="s">
        <v>536</v>
      </c>
    </row>
    <row r="10" spans="1:3" ht="142.5">
      <c r="A10" s="431"/>
      <c r="B10" s="312"/>
      <c r="C10" s="314" t="s">
        <v>537</v>
      </c>
    </row>
    <row r="11" spans="1:3" ht="28.5">
      <c r="A11" s="431"/>
      <c r="B11" s="315"/>
      <c r="C11" s="307" t="s">
        <v>497</v>
      </c>
    </row>
    <row r="12" spans="1:3" ht="28.5">
      <c r="A12" s="431"/>
      <c r="B12" s="316"/>
      <c r="C12" s="307" t="s">
        <v>498</v>
      </c>
    </row>
    <row r="13" spans="1:3" ht="28.5">
      <c r="A13" s="431"/>
      <c r="B13" s="316"/>
      <c r="C13" s="307" t="s">
        <v>538</v>
      </c>
    </row>
    <row r="14" spans="1:3" ht="63" customHeight="1">
      <c r="A14" s="431"/>
      <c r="B14" s="317"/>
      <c r="C14" s="318" t="s">
        <v>539</v>
      </c>
    </row>
    <row r="15" spans="1:3" ht="54.6" customHeight="1">
      <c r="A15" s="431"/>
      <c r="B15" s="317"/>
      <c r="C15" s="305" t="s">
        <v>540</v>
      </c>
    </row>
    <row r="16" spans="1:3" ht="42.75">
      <c r="A16" s="431"/>
      <c r="B16" s="317"/>
      <c r="C16" s="307" t="s">
        <v>501</v>
      </c>
    </row>
    <row r="17" spans="1:3" ht="42.75">
      <c r="A17" s="431"/>
      <c r="B17" s="317"/>
      <c r="C17" s="307" t="s">
        <v>502</v>
      </c>
    </row>
    <row r="18" spans="1:3" ht="28.5">
      <c r="A18" s="431"/>
      <c r="B18" s="317"/>
      <c r="C18" s="319" t="s">
        <v>541</v>
      </c>
    </row>
    <row r="19" spans="1:3" ht="29.25" thickBot="1">
      <c r="A19" s="431"/>
      <c r="B19" s="317"/>
      <c r="C19" s="319" t="s">
        <v>503</v>
      </c>
    </row>
    <row r="20" spans="1:3" ht="86.25" thickBot="1">
      <c r="A20" s="431"/>
      <c r="B20" s="317"/>
      <c r="C20" s="320" t="s">
        <v>542</v>
      </c>
    </row>
    <row r="21" spans="1:3" ht="128.25">
      <c r="A21" s="431"/>
      <c r="B21" s="317"/>
      <c r="C21" s="307" t="s">
        <v>543</v>
      </c>
    </row>
    <row r="22" spans="1:3" ht="57">
      <c r="A22" s="431"/>
      <c r="B22" s="317"/>
      <c r="C22" s="306" t="s">
        <v>544</v>
      </c>
    </row>
    <row r="23" spans="1:3" ht="29.25" thickBot="1">
      <c r="A23" s="432"/>
      <c r="B23" s="321"/>
      <c r="C23" s="307" t="s">
        <v>505</v>
      </c>
    </row>
    <row r="24" spans="1:3" ht="28.5">
      <c r="A24" s="322"/>
      <c r="B24" s="323"/>
      <c r="C24" s="307" t="s">
        <v>506</v>
      </c>
    </row>
    <row r="25" spans="1:3" ht="29.25" thickBot="1">
      <c r="A25" s="322"/>
      <c r="B25" s="323"/>
      <c r="C25" s="324" t="s">
        <v>507</v>
      </c>
    </row>
    <row r="26" spans="1:3" s="325" customFormat="1" ht="15">
      <c r="A26" s="112" t="s">
        <v>195</v>
      </c>
      <c r="B26" s="112" t="s">
        <v>196</v>
      </c>
      <c r="C26" s="112" t="s">
        <v>197</v>
      </c>
    </row>
    <row r="27" spans="1:3" ht="66.599999999999994" customHeight="1">
      <c r="A27" s="326" t="s">
        <v>491</v>
      </c>
      <c r="B27" s="316" t="s">
        <v>545</v>
      </c>
      <c r="C27" s="316" t="s">
        <v>510</v>
      </c>
    </row>
    <row r="28" spans="1:3" ht="50.1" customHeight="1">
      <c r="A28" s="327" t="s">
        <v>546</v>
      </c>
      <c r="B28" s="316" t="s">
        <v>547</v>
      </c>
      <c r="C28" s="316" t="s">
        <v>548</v>
      </c>
    </row>
    <row r="29" spans="1:3" ht="61.5" customHeight="1">
      <c r="A29" s="327" t="s">
        <v>492</v>
      </c>
      <c r="B29" s="316" t="s">
        <v>509</v>
      </c>
      <c r="C29" s="316" t="s">
        <v>549</v>
      </c>
    </row>
    <row r="30" spans="1:3" ht="60.6" customHeight="1">
      <c r="A30" s="328" t="s">
        <v>493</v>
      </c>
      <c r="B30" s="316"/>
      <c r="C30" s="316" t="s">
        <v>550</v>
      </c>
    </row>
    <row r="31" spans="1:3" ht="77.45" customHeight="1">
      <c r="A31" s="327" t="s">
        <v>551</v>
      </c>
      <c r="B31" s="316"/>
      <c r="C31" s="316" t="s">
        <v>552</v>
      </c>
    </row>
    <row r="32" spans="1:3" ht="77.45" customHeight="1" thickBot="1">
      <c r="A32" s="332"/>
      <c r="B32" s="333"/>
      <c r="C32" s="333"/>
    </row>
    <row r="33" spans="1:3" ht="15">
      <c r="A33" s="112" t="s">
        <v>198</v>
      </c>
      <c r="B33" s="112" t="s">
        <v>199</v>
      </c>
      <c r="C33" s="112" t="s">
        <v>200</v>
      </c>
    </row>
    <row r="34" spans="1:3" ht="65.099999999999994" customHeight="1">
      <c r="A34" s="330" t="s">
        <v>494</v>
      </c>
      <c r="B34" s="316" t="s">
        <v>553</v>
      </c>
      <c r="C34" s="316" t="s">
        <v>516</v>
      </c>
    </row>
    <row r="35" spans="1:3" ht="57.6" customHeight="1">
      <c r="A35" s="329" t="s">
        <v>511</v>
      </c>
      <c r="B35" s="316" t="s">
        <v>525</v>
      </c>
      <c r="C35" s="316"/>
    </row>
    <row r="36" spans="1:3" ht="90.95" customHeight="1">
      <c r="A36" s="330" t="s">
        <v>526</v>
      </c>
      <c r="B36" s="316"/>
      <c r="C36" s="316"/>
    </row>
    <row r="37" spans="1:3" ht="95.45" customHeight="1">
      <c r="A37" s="329" t="s">
        <v>527</v>
      </c>
      <c r="B37" s="316"/>
      <c r="C37" s="316"/>
    </row>
    <row r="38" spans="1:3" ht="51.95" customHeight="1">
      <c r="A38" s="330" t="s">
        <v>512</v>
      </c>
      <c r="B38" s="316"/>
      <c r="C38" s="316"/>
    </row>
    <row r="39" spans="1:3" ht="50.45" customHeight="1">
      <c r="A39" s="329" t="s">
        <v>513</v>
      </c>
      <c r="B39" s="316"/>
      <c r="C39" s="316"/>
    </row>
    <row r="40" spans="1:3" ht="45.6" customHeight="1">
      <c r="A40" s="331" t="s">
        <v>528</v>
      </c>
      <c r="B40" s="316"/>
      <c r="C40" s="316"/>
    </row>
    <row r="41" spans="1:3" ht="63.95" customHeight="1" thickBot="1">
      <c r="A41" s="329" t="s">
        <v>529</v>
      </c>
      <c r="B41" s="321"/>
      <c r="C41" s="321"/>
    </row>
    <row r="42" spans="1:3" ht="25.5" customHeight="1">
      <c r="A42" s="329" t="s">
        <v>514</v>
      </c>
    </row>
    <row r="43" spans="1:3" ht="48.95" customHeight="1" thickBot="1">
      <c r="A43" s="329" t="s">
        <v>515</v>
      </c>
      <c r="B43" s="321"/>
      <c r="C43" s="321"/>
    </row>
  </sheetData>
  <mergeCells count="1">
    <mergeCell ref="A2:A23"/>
  </mergeCells>
  <printOptions horizontalCentered="1"/>
  <pageMargins left="0.59055118110236227" right="0.59055118110236227" top="1.299212598425197" bottom="0.94488188976377963" header="0.78740157480314965" footer="0.59055118110236227"/>
  <pageSetup orientation="landscape" horizontalDpi="4294967295" verticalDpi="300" r:id="rId1"/>
  <headerFooter>
    <oddHeader>&amp;C&amp;"Arial,Negrita"ESE HOSPITAL------------------------PLAN DE DESARROLLO 2012 -2016MATRIZ DOFA</oddHeader>
    <oddFooter>&amp;LPLAN DE DESARROLLO 2012 - 2016&amp;R&amp;P de &amp;N</oddFooter>
  </headerFooter>
  <rowBreaks count="1" manualBreakCount="1">
    <brk id="3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7</vt:i4>
      </vt:variant>
    </vt:vector>
  </HeadingPairs>
  <TitlesOfParts>
    <vt:vector size="24" baseType="lpstr">
      <vt:lpstr>Contexto externo</vt:lpstr>
      <vt:lpstr>Contexto interno</vt:lpstr>
      <vt:lpstr>Contexto externo CONSOLIDAD </vt:lpstr>
      <vt:lpstr>Factores Criticos externo </vt:lpstr>
      <vt:lpstr>Contexto interno cONSOLIDADO)</vt:lpstr>
      <vt:lpstr>Factores criticos interno</vt:lpstr>
      <vt:lpstr>MATRIZ INTERNA EXTERNA</vt:lpstr>
      <vt:lpstr>GRAN ESTRATEGIA</vt:lpstr>
      <vt:lpstr>MATRIZ DOFA</vt:lpstr>
      <vt:lpstr>PROYECTOS</vt:lpstr>
      <vt:lpstr>BSC</vt:lpstr>
      <vt:lpstr>PLAN DE ACCION GTH 2015</vt:lpstr>
      <vt:lpstr>PLAN DE ACCION INFRA TEC 2015</vt:lpstr>
      <vt:lpstr>PLAN DE ACCION SIGC</vt:lpstr>
      <vt:lpstr>PLAN DE ACCION SIAU</vt:lpstr>
      <vt:lpstr>PLAN DE ACCION DLLO EMPRESARIAL</vt:lpstr>
      <vt:lpstr>Hoja1</vt:lpstr>
      <vt:lpstr>'Contexto externo CONSOLIDAD '!Área_de_impresión</vt:lpstr>
      <vt:lpstr>'Contexto interno'!Área_de_impresión</vt:lpstr>
      <vt:lpstr>'Contexto interno cONSOLIDADO)'!Área_de_impresión</vt:lpstr>
      <vt:lpstr>'Factores Criticos externo '!Área_de_impresión</vt:lpstr>
      <vt:lpstr>'Factores criticos interno'!Área_de_impresión</vt:lpstr>
      <vt:lpstr>'MATRIZ DOFA'!Área_de_impresión</vt:lpstr>
      <vt:lpstr>'MATRIZ INTERNA EXTERNA'!Área_de_impresión</vt:lpstr>
    </vt:vector>
  </TitlesOfParts>
  <Company>PERSONAL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dc:creator>
  <cp:lastModifiedBy>GERENCIA</cp:lastModifiedBy>
  <cp:lastPrinted>2015-03-17T16:08:02Z</cp:lastPrinted>
  <dcterms:created xsi:type="dcterms:W3CDTF">2010-08-11T04:38:42Z</dcterms:created>
  <dcterms:modified xsi:type="dcterms:W3CDTF">2015-09-09T01:33:10Z</dcterms:modified>
</cp:coreProperties>
</file>